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635" windowHeight="6075" activeTab="1"/>
  </bookViews>
  <sheets>
    <sheet name="income statement" sheetId="1" r:id="rId1"/>
    <sheet name="balance sheet" sheetId="2" r:id="rId2"/>
    <sheet name="statement of changes in equity" sheetId="3" r:id="rId3"/>
    <sheet name="cash flows statements" sheetId="4" r:id="rId4"/>
    <sheet name="explanatory notes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<sst xmlns="http://schemas.openxmlformats.org/spreadsheetml/2006/main" count="235" uniqueCount="205">
  <si>
    <t>There were no significant changes in estimates reported in the prior interim periods of the current financial year or preceding</t>
  </si>
  <si>
    <t>Net profit/ (loss) before taxation</t>
  </si>
  <si>
    <t>The valuations of land and buildings have been brought forward without amendment from the previous annual report.</t>
  </si>
  <si>
    <t>TA WIN HOLDINGS BERHAD (Company No. 291592-U)</t>
  </si>
  <si>
    <t>CONDENSED CONSOLIDATED INCOME STATEMENT</t>
  </si>
  <si>
    <t>CURRENT QUARTER</t>
  </si>
  <si>
    <t>CUMULATIVE QUARTERS</t>
  </si>
  <si>
    <t>Current year</t>
  </si>
  <si>
    <t xml:space="preserve">Preceding Year </t>
  </si>
  <si>
    <t>Preceding</t>
  </si>
  <si>
    <t>Quarter</t>
  </si>
  <si>
    <t xml:space="preserve">Corresponding </t>
  </si>
  <si>
    <t>to-date</t>
  </si>
  <si>
    <t>year to-date</t>
  </si>
  <si>
    <t>RM'000</t>
  </si>
  <si>
    <t>Revenue</t>
  </si>
  <si>
    <t>Operating expenses</t>
  </si>
  <si>
    <t>Other operating income</t>
  </si>
  <si>
    <t>Profit / (Loss) from operations</t>
  </si>
  <si>
    <t>Basic earnings / (loss) per share (sen)</t>
  </si>
  <si>
    <t>ordinary shares</t>
  </si>
  <si>
    <t>AS AT</t>
  </si>
  <si>
    <t xml:space="preserve">AS AT END </t>
  </si>
  <si>
    <t>PRECEDING</t>
  </si>
  <si>
    <t>OF CURRENT</t>
  </si>
  <si>
    <t xml:space="preserve">FINANCIAL </t>
  </si>
  <si>
    <t>QUARTER</t>
  </si>
  <si>
    <t>YEAR END</t>
  </si>
  <si>
    <t>PROPERTY, PLANT AND EQUIPMENT</t>
  </si>
  <si>
    <t>GOODWILL ON CONSOLIDATION</t>
  </si>
  <si>
    <t>CURRENT ASSETS</t>
  </si>
  <si>
    <t>INVENTORIES</t>
  </si>
  <si>
    <t>TRADE RECEIVABLES</t>
  </si>
  <si>
    <t>OTHER DEBTORS, PREPAYMENT AND</t>
  </si>
  <si>
    <t xml:space="preserve">   DEPOSITS</t>
  </si>
  <si>
    <t>CURRENT LIABILITIES</t>
  </si>
  <si>
    <t>TRADE PAYABLES</t>
  </si>
  <si>
    <t>OTHER PAYABLES</t>
  </si>
  <si>
    <t>SHORT TERM BORROWINGS</t>
  </si>
  <si>
    <t>PROVISION FOR TAXATION</t>
  </si>
  <si>
    <t>DIVIDEND PAYABLE</t>
  </si>
  <si>
    <t>NET CURRENT ASSETS</t>
  </si>
  <si>
    <t>SHAREHOLDERS' FUNDS</t>
  </si>
  <si>
    <t>SHARE CAPITAL</t>
  </si>
  <si>
    <t>RESERVES:</t>
  </si>
  <si>
    <t>SHARE PREMIUM</t>
  </si>
  <si>
    <t>RETAINED PROFITS</t>
  </si>
  <si>
    <t>LONG TERM BORROWINGS</t>
  </si>
  <si>
    <t>CONDENSED CONSOLIDATED BALANCE SHEET</t>
  </si>
  <si>
    <t>CASH AND CASH EQUIVALENTS</t>
  </si>
  <si>
    <t>OTHER INVESTMENTS</t>
  </si>
  <si>
    <t>ended 31 December 2001.</t>
  </si>
  <si>
    <t>the year ended 31 December 2001.</t>
  </si>
  <si>
    <t>Share</t>
  </si>
  <si>
    <t xml:space="preserve">Share </t>
  </si>
  <si>
    <t xml:space="preserve">Distributable </t>
  </si>
  <si>
    <t>capital</t>
  </si>
  <si>
    <t>premium</t>
  </si>
  <si>
    <t>retained profits</t>
  </si>
  <si>
    <t>Total</t>
  </si>
  <si>
    <t xml:space="preserve">CONDENSED CONSOLIDATED STATEMENTS OF  CHANGES IN EQUITY </t>
  </si>
  <si>
    <t>At 1 January 2002</t>
  </si>
  <si>
    <t>At 1 January 2001</t>
  </si>
  <si>
    <t>Net cash used in investing activities</t>
  </si>
  <si>
    <t>Finance expenses</t>
  </si>
  <si>
    <t>TA WIN HOLDINGS BERHAD (Company No.291592-U)</t>
  </si>
  <si>
    <t>Current quarter provision</t>
  </si>
  <si>
    <t>review. The company has not implemented any share buyback scheme and it does not hold any shares as treasury shares</t>
  </si>
  <si>
    <t>Breakdown of group borrowings are as follow:</t>
  </si>
  <si>
    <t xml:space="preserve">a. Short term borrowings </t>
  </si>
  <si>
    <t>Secured</t>
  </si>
  <si>
    <t>Unsecured</t>
  </si>
  <si>
    <t xml:space="preserve">ECR </t>
  </si>
  <si>
    <t>Bankers' acceptance</t>
  </si>
  <si>
    <t>Revolving credit</t>
  </si>
  <si>
    <t>Term loan</t>
  </si>
  <si>
    <t xml:space="preserve">b. Long term borrowings </t>
  </si>
  <si>
    <t>All the Group's borrowings are dominated in Ringgit Malaysia (RM).</t>
  </si>
  <si>
    <t>There were no outstanding foreign currency contracts as at the date of this announcement.</t>
  </si>
  <si>
    <t>There were no material litigation as at the date of this announcement.</t>
  </si>
  <si>
    <t>Major geographical segment:</t>
  </si>
  <si>
    <t>Year to date</t>
  </si>
  <si>
    <t>Malaysia</t>
  </si>
  <si>
    <t>Hong Kong (S.A.R)</t>
  </si>
  <si>
    <t>Changes</t>
  </si>
  <si>
    <t>(%)</t>
  </si>
  <si>
    <t xml:space="preserve">  Current Quarter</t>
  </si>
  <si>
    <t>Year -To-Date</t>
  </si>
  <si>
    <t xml:space="preserve">    (RM'000)</t>
  </si>
  <si>
    <t xml:space="preserve">      (RM'000)</t>
  </si>
  <si>
    <t xml:space="preserve">   Revenue</t>
  </si>
  <si>
    <t xml:space="preserve">   Profit from operation</t>
  </si>
  <si>
    <t xml:space="preserve">The condensed consolidated statements of changes in equity  should be read in conjunction with the annual financial </t>
  </si>
  <si>
    <t>report for the year ended 31 December 2001.</t>
  </si>
  <si>
    <t>The condensed consolidated balance sheet should be read in conjunction with the annual financial report for the year</t>
  </si>
  <si>
    <t xml:space="preserve">The condensed consolidated income statement should be read in conjunction with the annual financial report for </t>
  </si>
  <si>
    <t>EXPLANATORY NOTES - MASB 26 -  Paragraph 16</t>
  </si>
  <si>
    <t xml:space="preserve">There was neither profit forecast nor profit guarantee issued by the Company for the current financial year </t>
  </si>
  <si>
    <t>ending 31 December 2002.</t>
  </si>
  <si>
    <t>EXPLANATORY NOTES - KLSE Revised Listing Requirements</t>
  </si>
  <si>
    <t>There were no issuance and repayment of debts and equity securities or share cancellation in the current interim period</t>
  </si>
  <si>
    <t>financial year which would have material effect in the current interim financial statement.</t>
  </si>
  <si>
    <t>Current Quarter</t>
  </si>
  <si>
    <t xml:space="preserve">At 1 January </t>
  </si>
  <si>
    <t xml:space="preserve">Both higher revenue and profit were mainly due to the recovery of copper price quoted at the London Metal Exchange ("LME") </t>
  </si>
  <si>
    <t>and the increase in the quantity demanded for both enamelled copper wire and copper rods/wire.</t>
  </si>
  <si>
    <t xml:space="preserve">The performance of the Group for the current quarter has weakened  compared to that of preceding quarter. This was mainly </t>
  </si>
  <si>
    <t>Chapter 9 part K of the Listing Requirements of the Kuala Lumpur Stock Exchange (“KLSE”), using the same accounting policies,</t>
  </si>
  <si>
    <t>methods of computation and basis of consolidation as compared with those used in the preparation of the most recent annual</t>
  </si>
  <si>
    <t>financial report for the year ended 31 December 2001.</t>
  </si>
  <si>
    <t>There were no items affecting the assets, liabilities, equity, net income, or cash flows of the Group that are unusual because of their</t>
  </si>
  <si>
    <t>Net cash generated from financing activities</t>
  </si>
  <si>
    <t>Cash and cash equivalents comprise:</t>
  </si>
  <si>
    <t>Cash and bank balances</t>
  </si>
  <si>
    <t>Bank overdrafts</t>
  </si>
  <si>
    <t xml:space="preserve">The condensed consolidated cash flow statement should be read in conjunction with the annual financial </t>
  </si>
  <si>
    <t>Note A1 - Accounting policies</t>
  </si>
  <si>
    <t>Note A2 - Disclosure of qualification, if any.</t>
  </si>
  <si>
    <t>Note A3 - Seasonal or cyclical factors</t>
  </si>
  <si>
    <t>Note A4 -  Items of unusual nature and amount</t>
  </si>
  <si>
    <t>Note A5 - Changes in estimates</t>
  </si>
  <si>
    <t>Note B1 - Review of Performance (Current and Year-To-Date)</t>
  </si>
  <si>
    <t>Note B2 - Comparison with Preceding Quarter's Results</t>
  </si>
  <si>
    <t xml:space="preserve">Note B3 - Current year Prospects </t>
  </si>
  <si>
    <t>Note B4 - Variance from Profit Forecast and Profit Guarantee</t>
  </si>
  <si>
    <t>Note B5 - Taxation</t>
  </si>
  <si>
    <t>Note B6 - Profits/(Losses) on Sales of Investments and/ or Properties</t>
  </si>
  <si>
    <t>Note B7 - Purchases or Disposal of Quoted Securities</t>
  </si>
  <si>
    <t>Note B8  - Corporate Proposals</t>
  </si>
  <si>
    <t>Note B9  - Group Borrowings and Debts Securities</t>
  </si>
  <si>
    <t>Note B10 - Financial Instruments</t>
  </si>
  <si>
    <t>Note B11 - Material Litigation</t>
  </si>
  <si>
    <t>Note B12 - Dividend</t>
  </si>
  <si>
    <t>Note B13 - Earnings Per Share</t>
  </si>
  <si>
    <t>The was no qualification in the annual audit report in the preceding annual financial statements for the year ended 31 December 2001.</t>
  </si>
  <si>
    <t>The sales of enamelled copper wire and copper rods/wire are not subject to cyclical or seasonal factors. However, sales are usually</t>
  </si>
  <si>
    <t>AS AT 31 DECEMBER 2002 (UNAUDITED)</t>
  </si>
  <si>
    <t>At 31 December 2002</t>
  </si>
  <si>
    <t>At 31 December 2001</t>
  </si>
  <si>
    <t>FOR THE TWELVE MONTHS ENDED 31 DECEMBER 2002 (UNAUDITED)</t>
  </si>
  <si>
    <t>Taxation</t>
  </si>
  <si>
    <t>Net profits for the year</t>
  </si>
  <si>
    <t>Net loss for the year</t>
  </si>
  <si>
    <t>(Loss) / profit before taxation</t>
  </si>
  <si>
    <t>Net (loss) / profit for the period / year</t>
  </si>
  <si>
    <t>CONDENSED CONSOLIDATED CASH FLOW STATEMENT FOR THE TWELVE</t>
  </si>
  <si>
    <t>MONTHS ENDED 31 DECEMBER 2002 (UNAUDITED)</t>
  </si>
  <si>
    <t>12 months ended</t>
  </si>
  <si>
    <t>Net cash used in operating activities</t>
  </si>
  <si>
    <t>Net increase in cash and cash equivalents</t>
  </si>
  <si>
    <t>At 31 December</t>
  </si>
  <si>
    <t xml:space="preserve">The fourth quarter interim financial report have been prepared  in accordance with MASB 26 Interim Financial Reporting and </t>
  </si>
  <si>
    <t>lower in the first quarter compared to other quarters. For the current year, the sales are lower in the fourth quarter as businesses</t>
  </si>
  <si>
    <t>during the current interim period ended 31 December 2002.</t>
  </si>
  <si>
    <t>There were no material events subsequent to the end of the current interim period ended 31 December 2002</t>
  </si>
  <si>
    <t>There were no changes in the composition of the Group during the current interim period ended 31 December 2002.</t>
  </si>
  <si>
    <t>31.12.2002</t>
  </si>
  <si>
    <t xml:space="preserve"> 31.12.2002</t>
  </si>
  <si>
    <t xml:space="preserve">   (Loss) / Profit before taxation</t>
  </si>
  <si>
    <t xml:space="preserve">   Net (loss) / profit for the period</t>
  </si>
  <si>
    <t>The Group achieved higher revenue of RM124.676 million  for the year ended 31 December 2002 compared to RM81.411million</t>
  </si>
  <si>
    <t>achieved in the same period ended  31 December  2001. The Group profit before tax has increased by 163% to RM2.283 million</t>
  </si>
  <si>
    <t>compared to loss before tax of RM3.65 million incurred in the corresponding period in 2001.</t>
  </si>
  <si>
    <t>nature, size or incidence except for the goodwill on consolidation written-off for impairments amounting to RM1.411 million.</t>
  </si>
  <si>
    <t>Preceding Quarter 30.9.2002</t>
  </si>
  <si>
    <t>Current Quarter 31.12.2002</t>
  </si>
  <si>
    <t>(Loss)/ Profit before taxation</t>
  </si>
  <si>
    <t>for the current quarter ended 31.12.2002.</t>
  </si>
  <si>
    <t>uncertain as war between United States and Iraq could break out anytime.</t>
  </si>
  <si>
    <t>unforseen circumstances.</t>
  </si>
  <si>
    <t>31 December, 2002</t>
  </si>
  <si>
    <t>Cumulative 12 months</t>
  </si>
  <si>
    <t>brought forward by a subsidiary.</t>
  </si>
  <si>
    <t xml:space="preserve">There is no tax charge for the Group for the current period / year  mainly due to utilisation of unutilised capital allowances </t>
  </si>
  <si>
    <t>(b) The status of utilisation of proceeds remains unchanged todate since the issuance of the third quarter interim report</t>
  </si>
  <si>
    <t xml:space="preserve">      for the period ended 30 Sept, 2002.</t>
  </si>
  <si>
    <t xml:space="preserve">The earnings / (loss) per share is calculated by dividing the Group's net profit for the year of RM2,311,000 </t>
  </si>
  <si>
    <t>( 3 months: (RM1,103,000) ) by the number of shares in issue during the year of 40,000,000.</t>
  </si>
  <si>
    <t>(a) There is no corporate proposal which has been announced and not completed as at the date of this announcement.</t>
  </si>
  <si>
    <t>closed for festive season such as Hari Raya and Christmas.</t>
  </si>
  <si>
    <t>FOR THE TWELVE MONTHS ENDED 31 DECEMBER 2002 (UNAUDITED)</t>
  </si>
  <si>
    <t>NOTES TO INTERIM FINANCIAL REPORT ENDED 31 DECEMBER 2002</t>
  </si>
  <si>
    <t>There were no sales of investments or properties for the current quarter and financial year ended 31 December, 2002.</t>
  </si>
  <si>
    <t>There was no purchase or disposal of quoted securities for the financial year ended 31 December, 2002.</t>
  </si>
  <si>
    <t>Exceptional loss</t>
  </si>
  <si>
    <t>Note</t>
  </si>
  <si>
    <t>Note A6 -  Exceptional loss</t>
  </si>
  <si>
    <t>Note A7 - Issuance or Repayments of Debts and Equity Securities</t>
  </si>
  <si>
    <t>Note A8 - Dividend Paid</t>
  </si>
  <si>
    <t>Note A9 - Segmental Reporting</t>
  </si>
  <si>
    <t xml:space="preserve">Note A10 - Valuation of property, plant and equipment </t>
  </si>
  <si>
    <t>Note A11 - Material Subsequent Events</t>
  </si>
  <si>
    <t>Note A12 - Changes in Composition of the Group</t>
  </si>
  <si>
    <t>Note A13 - Contingent Liabilities</t>
  </si>
  <si>
    <t>This comprised of exceptional loss incurred in respect of goodwill on consolidation written-off.</t>
  </si>
  <si>
    <t>as security for banking facilities granted to its subsidiaries.</t>
  </si>
  <si>
    <t>A6</t>
  </si>
  <si>
    <t>No dividend was paid  in the current financial year under review.</t>
  </si>
  <si>
    <t>No dividend was recommended for the current financial year under review.</t>
  </si>
  <si>
    <t>The prospect for the coming financial year 2003 remains challenging and competitive. However,  the business world remains</t>
  </si>
  <si>
    <t>The Board of Directors would expect the Group's performance in the coming year to be satisfactory, barring any</t>
  </si>
  <si>
    <t>Todate the Company has issued corporate guarantees amounting to RM31.443 million (31.12.01 : RM24.817 million)</t>
  </si>
  <si>
    <t>due to reduction in revenue as a result of lower quantity demanded as business closed for festive season.</t>
  </si>
  <si>
    <t>In addition, the goodwill on consolidation written-off amounting to RM1.411 million also affect the profit before taxation of the Group</t>
  </si>
  <si>
    <t>NTA per share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</si>
</sst>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??_);_(@_)"/>
    <numFmt numFmtId="177" formatCode="d\-mmm\-yy"/>
    <numFmt numFmtId="178" formatCode="_(* #,##0.0000_);_(* \(#,##0.0000\);_(* &quot;-&quot;??_);_(@_)"/>
    <numFmt numFmtId="179" formatCode="_(* #,##0.0000_);_(* \(#,##0.0000\);_(* &quot;-&quot;_);_(@_)"/>
    <numFmt numFmtId="180" formatCode="_(* #,##0.0_);_(* \(#,##0.0\);_(* &quot;-&quot;??_);_(@_)"/>
    <numFmt numFmtId="181" formatCode="mm&quot;月&quot;dd&quot;日&quot;"/>
    <numFmt numFmtId="182" formatCode="_(* #,##0.0_);_(* \(#,##0.0\);_(* &quot;-&quot;_);_(@_)"/>
    <numFmt numFmtId="183" formatCode="_(* #,##0.00_);_(* \(#,##0.00\);_(* &quot;-&quot;_);_(@_)"/>
    <numFmt numFmtId="184" formatCode="_(* #,##0.000_);_(* \(#,##0.000\);_(* &quot;-&quot;_);_(@_)"/>
  </numFmts>
  <fonts count="9">
    <font>
      <sz val="12"/>
      <name val="新細明體"/>
      <family val="1"/>
    </font>
    <font>
      <sz val="9"/>
      <name val="細明體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0"/>
      <name val="Times New Roman"/>
      <family val="1"/>
    </font>
    <font>
      <sz val="11"/>
      <name val="新細明體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76" fontId="2" fillId="0" borderId="0" xfId="15" applyNumberFormat="1" applyFont="1" applyAlignment="1">
      <alignment horizontal="left"/>
    </xf>
    <xf numFmtId="176" fontId="3" fillId="0" borderId="0" xfId="15" applyNumberFormat="1" applyFont="1" applyAlignment="1">
      <alignment/>
    </xf>
    <xf numFmtId="176" fontId="2" fillId="0" borderId="0" xfId="15" applyNumberFormat="1" applyFont="1" applyAlignment="1">
      <alignment/>
    </xf>
    <xf numFmtId="176" fontId="3" fillId="0" borderId="0" xfId="15" applyNumberFormat="1" applyFont="1" applyBorder="1" applyAlignment="1">
      <alignment/>
    </xf>
    <xf numFmtId="176" fontId="3" fillId="0" borderId="0" xfId="15" applyNumberFormat="1" applyFont="1" applyAlignment="1">
      <alignment horizontal="center"/>
    </xf>
    <xf numFmtId="176" fontId="2" fillId="0" borderId="0" xfId="15" applyNumberFormat="1" applyFont="1" applyBorder="1" applyAlignment="1">
      <alignment horizontal="center"/>
    </xf>
    <xf numFmtId="15" fontId="3" fillId="0" borderId="0" xfId="15" applyNumberFormat="1" applyFont="1" applyAlignment="1">
      <alignment horizontal="center"/>
    </xf>
    <xf numFmtId="177" fontId="3" fillId="0" borderId="0" xfId="15" applyNumberFormat="1" applyFont="1" applyBorder="1" applyAlignment="1">
      <alignment horizontal="center"/>
    </xf>
    <xf numFmtId="176" fontId="3" fillId="0" borderId="0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4" fillId="0" borderId="0" xfId="15" applyNumberFormat="1" applyFont="1" applyAlignment="1">
      <alignment/>
    </xf>
    <xf numFmtId="176" fontId="4" fillId="0" borderId="0" xfId="15" applyNumberFormat="1" applyFont="1" applyBorder="1" applyAlignment="1">
      <alignment/>
    </xf>
    <xf numFmtId="176" fontId="4" fillId="0" borderId="1" xfId="15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2" xfId="15" applyNumberFormat="1" applyFont="1" applyBorder="1" applyAlignment="1">
      <alignment/>
    </xf>
    <xf numFmtId="43" fontId="4" fillId="0" borderId="2" xfId="15" applyNumberFormat="1" applyFont="1" applyBorder="1" applyAlignment="1">
      <alignment/>
    </xf>
    <xf numFmtId="43" fontId="4" fillId="0" borderId="2" xfId="15" applyFont="1" applyBorder="1" applyAlignment="1">
      <alignment/>
    </xf>
    <xf numFmtId="43" fontId="4" fillId="0" borderId="0" xfId="0" applyNumberFormat="1" applyFont="1" applyBorder="1" applyAlignment="1">
      <alignment/>
    </xf>
    <xf numFmtId="176" fontId="4" fillId="0" borderId="0" xfId="15" applyNumberFormat="1" applyFont="1" applyAlignment="1">
      <alignment horizontal="center"/>
    </xf>
    <xf numFmtId="176" fontId="4" fillId="0" borderId="0" xfId="15" applyNumberFormat="1" applyFont="1" applyBorder="1" applyAlignment="1">
      <alignment horizontal="center"/>
    </xf>
    <xf numFmtId="41" fontId="2" fillId="0" borderId="0" xfId="15" applyNumberFormat="1" applyFont="1" applyAlignment="1">
      <alignment horizontal="left"/>
    </xf>
    <xf numFmtId="41" fontId="3" fillId="0" borderId="0" xfId="15" applyNumberFormat="1" applyFont="1" applyAlignment="1">
      <alignment horizontal="left"/>
    </xf>
    <xf numFmtId="41" fontId="3" fillId="0" borderId="0" xfId="15" applyNumberFormat="1" applyFont="1" applyAlignment="1">
      <alignment/>
    </xf>
    <xf numFmtId="41" fontId="3" fillId="0" borderId="0" xfId="15" applyNumberFormat="1" applyFont="1" applyAlignment="1">
      <alignment horizontal="center"/>
    </xf>
    <xf numFmtId="15" fontId="2" fillId="0" borderId="0" xfId="15" applyNumberFormat="1" applyFont="1" applyAlignment="1">
      <alignment horizontal="center"/>
    </xf>
    <xf numFmtId="41" fontId="3" fillId="0" borderId="0" xfId="15" applyNumberFormat="1" applyFont="1" applyBorder="1" applyAlignment="1">
      <alignment horizontal="right"/>
    </xf>
    <xf numFmtId="176" fontId="3" fillId="0" borderId="3" xfId="15" applyNumberFormat="1" applyFont="1" applyBorder="1" applyAlignment="1">
      <alignment/>
    </xf>
    <xf numFmtId="41" fontId="3" fillId="0" borderId="3" xfId="15" applyNumberFormat="1" applyFont="1" applyBorder="1" applyAlignment="1">
      <alignment horizontal="right"/>
    </xf>
    <xf numFmtId="176" fontId="3" fillId="0" borderId="4" xfId="15" applyNumberFormat="1" applyFont="1" applyBorder="1" applyAlignment="1">
      <alignment/>
    </xf>
    <xf numFmtId="41" fontId="3" fillId="0" borderId="4" xfId="15" applyNumberFormat="1" applyFont="1" applyBorder="1" applyAlignment="1">
      <alignment horizontal="right"/>
    </xf>
    <xf numFmtId="176" fontId="3" fillId="0" borderId="5" xfId="15" applyNumberFormat="1" applyFont="1" applyBorder="1" applyAlignment="1">
      <alignment/>
    </xf>
    <xf numFmtId="41" fontId="3" fillId="0" borderId="5" xfId="15" applyNumberFormat="1" applyFont="1" applyBorder="1" applyAlignment="1">
      <alignment horizontal="right"/>
    </xf>
    <xf numFmtId="176" fontId="3" fillId="0" borderId="1" xfId="15" applyNumberFormat="1" applyFont="1" applyBorder="1" applyAlignment="1">
      <alignment/>
    </xf>
    <xf numFmtId="41" fontId="3" fillId="0" borderId="1" xfId="15" applyNumberFormat="1" applyFont="1" applyBorder="1" applyAlignment="1">
      <alignment horizontal="right"/>
    </xf>
    <xf numFmtId="41" fontId="3" fillId="0" borderId="1" xfId="15" applyNumberFormat="1" applyFont="1" applyBorder="1" applyAlignment="1">
      <alignment/>
    </xf>
    <xf numFmtId="176" fontId="3" fillId="0" borderId="6" xfId="15" applyNumberFormat="1" applyFont="1" applyBorder="1" applyAlignment="1">
      <alignment/>
    </xf>
    <xf numFmtId="41" fontId="3" fillId="0" borderId="0" xfId="15" applyNumberFormat="1" applyFont="1" applyBorder="1" applyAlignment="1">
      <alignment/>
    </xf>
    <xf numFmtId="41" fontId="3" fillId="0" borderId="6" xfId="15" applyNumberFormat="1" applyFont="1" applyBorder="1" applyAlignment="1">
      <alignment/>
    </xf>
    <xf numFmtId="41" fontId="3" fillId="0" borderId="0" xfId="15" applyNumberFormat="1" applyFont="1" applyAlignment="1">
      <alignment horizontal="right"/>
    </xf>
    <xf numFmtId="179" fontId="3" fillId="0" borderId="0" xfId="15" applyNumberFormat="1" applyFont="1" applyAlignment="1">
      <alignment horizontal="right"/>
    </xf>
    <xf numFmtId="41" fontId="3" fillId="0" borderId="4" xfId="15" applyNumberFormat="1" applyFont="1" applyBorder="1" applyAlignment="1">
      <alignment/>
    </xf>
    <xf numFmtId="15" fontId="2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176" fontId="4" fillId="0" borderId="0" xfId="15" applyNumberFormat="1" applyFont="1" applyAlignment="1">
      <alignment horizontal="right"/>
    </xf>
    <xf numFmtId="176" fontId="4" fillId="0" borderId="7" xfId="15" applyNumberFormat="1" applyFont="1" applyBorder="1" applyAlignment="1">
      <alignment/>
    </xf>
    <xf numFmtId="0" fontId="5" fillId="0" borderId="0" xfId="0" applyFont="1" applyAlignment="1">
      <alignment/>
    </xf>
    <xf numFmtId="177" fontId="2" fillId="0" borderId="0" xfId="15" applyNumberFormat="1" applyFont="1" applyAlignment="1">
      <alignment horizontal="center"/>
    </xf>
    <xf numFmtId="176" fontId="2" fillId="0" borderId="0" xfId="15" applyNumberFormat="1" applyFont="1" applyAlignment="1">
      <alignment horizontal="right"/>
    </xf>
    <xf numFmtId="41" fontId="2" fillId="0" borderId="0" xfId="15" applyNumberFormat="1" applyFont="1" applyAlignment="1">
      <alignment horizontal="right"/>
    </xf>
    <xf numFmtId="176" fontId="3" fillId="0" borderId="8" xfId="15" applyNumberFormat="1" applyFont="1" applyBorder="1" applyAlignment="1">
      <alignment/>
    </xf>
    <xf numFmtId="176" fontId="4" fillId="0" borderId="0" xfId="15" applyNumberFormat="1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41" fontId="4" fillId="0" borderId="0" xfId="0" applyNumberFormat="1" applyFont="1" applyAlignment="1">
      <alignment/>
    </xf>
    <xf numFmtId="176" fontId="4" fillId="0" borderId="1" xfId="0" applyNumberFormat="1" applyFont="1" applyBorder="1" applyAlignment="1">
      <alignment/>
    </xf>
    <xf numFmtId="43" fontId="4" fillId="0" borderId="0" xfId="15" applyFont="1" applyAlignment="1">
      <alignment/>
    </xf>
    <xf numFmtId="176" fontId="4" fillId="0" borderId="8" xfId="15" applyNumberFormat="1" applyFont="1" applyBorder="1" applyAlignment="1">
      <alignment/>
    </xf>
    <xf numFmtId="176" fontId="4" fillId="0" borderId="8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0" fontId="4" fillId="0" borderId="1" xfId="0" applyFont="1" applyBorder="1" applyAlignment="1">
      <alignment/>
    </xf>
    <xf numFmtId="176" fontId="4" fillId="0" borderId="2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43" fontId="4" fillId="0" borderId="0" xfId="15" applyFont="1" applyBorder="1" applyAlignment="1">
      <alignment/>
    </xf>
    <xf numFmtId="41" fontId="4" fillId="0" borderId="0" xfId="0" applyNumberFormat="1" applyFont="1" applyBorder="1" applyAlignment="1">
      <alignment/>
    </xf>
    <xf numFmtId="176" fontId="4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77" fontId="8" fillId="0" borderId="0" xfId="0" applyNumberFormat="1" applyFont="1" applyAlignment="1">
      <alignment/>
    </xf>
    <xf numFmtId="177" fontId="8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76" fontId="3" fillId="0" borderId="8" xfId="15" applyNumberFormat="1" applyFont="1" applyBorder="1" applyAlignment="1">
      <alignment horizontal="right"/>
    </xf>
    <xf numFmtId="176" fontId="3" fillId="0" borderId="0" xfId="15" applyNumberFormat="1" applyFont="1" applyAlignment="1">
      <alignment horizontal="right"/>
    </xf>
    <xf numFmtId="176" fontId="3" fillId="0" borderId="0" xfId="15" applyNumberFormat="1" applyFont="1" applyBorder="1" applyAlignment="1">
      <alignment horizontal="right"/>
    </xf>
    <xf numFmtId="176" fontId="8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84" fontId="3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nnouncement\Consol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Announcement\Consol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s1-Y"/>
      <sheetName val="Chart2-Y"/>
      <sheetName val="Chart3-Q1"/>
      <sheetName val="Chart4-Q2"/>
      <sheetName val="Chart5-Q3"/>
      <sheetName val="Chart6-Q4"/>
      <sheetName val="Conso PL-Q1"/>
      <sheetName val="ConsoPL-Q2"/>
      <sheetName val="ConsoPL-Q3"/>
      <sheetName val="ConsoPL-Q4"/>
      <sheetName val="Cumulative Q"/>
      <sheetName val="Conso BS-Q1"/>
      <sheetName val="Conso BS-Q2"/>
      <sheetName val="Conso BS-Q3"/>
      <sheetName val="Conso BS-Q4"/>
      <sheetName val="Notes-Q1"/>
      <sheetName val="Notes -Q2"/>
      <sheetName val="Stocks valuation"/>
      <sheetName val="Notes -Q3"/>
      <sheetName val="Notes- Q4"/>
      <sheetName val="CF9months01"/>
      <sheetName val="CF2002"/>
      <sheetName val="Conso CF01"/>
      <sheetName val="FA-RS"/>
      <sheetName val="ConsoAdj"/>
      <sheetName val="FA-2001"/>
      <sheetName val="TWHB"/>
      <sheetName val="Grp Idx"/>
      <sheetName val="Ratio"/>
      <sheetName val="Tawin"/>
      <sheetName val="Tawin Idx"/>
      <sheetName val="loan"/>
      <sheetName val="Twin"/>
      <sheetName val="Twin Idx"/>
      <sheetName val="Tax Comp"/>
      <sheetName val="TaxMov"/>
      <sheetName val="CA"/>
      <sheetName val="Interest Res."/>
      <sheetName val="DeferredTax"/>
    </sheetNames>
    <sheetDataSet>
      <sheetData sheetId="6">
        <row r="9">
          <cell r="F9">
            <v>6749.28</v>
          </cell>
        </row>
        <row r="30">
          <cell r="F30">
            <v>-815.0400000000011</v>
          </cell>
        </row>
      </sheetData>
      <sheetData sheetId="7">
        <row r="9">
          <cell r="E9">
            <v>6229</v>
          </cell>
        </row>
        <row r="30">
          <cell r="E30">
            <v>-325.6400000000001</v>
          </cell>
        </row>
      </sheetData>
      <sheetData sheetId="8">
        <row r="9">
          <cell r="E9">
            <v>7437</v>
          </cell>
        </row>
        <row r="30">
          <cell r="E30">
            <v>-429</v>
          </cell>
        </row>
      </sheetData>
      <sheetData sheetId="9">
        <row r="9">
          <cell r="E9">
            <v>8151.84</v>
          </cell>
        </row>
        <row r="31">
          <cell r="E31">
            <v>471.95999999999987</v>
          </cell>
        </row>
      </sheetData>
      <sheetData sheetId="10">
        <row r="8">
          <cell r="N8">
            <v>26686.399999999998</v>
          </cell>
        </row>
        <row r="15">
          <cell r="N15">
            <v>23283.879220206814</v>
          </cell>
        </row>
        <row r="19">
          <cell r="N19">
            <v>7.92</v>
          </cell>
        </row>
        <row r="20">
          <cell r="N20">
            <v>-1550.5208699999998</v>
          </cell>
        </row>
        <row r="21">
          <cell r="N21">
            <v>127.36</v>
          </cell>
          <cell r="O21">
            <v>368.36</v>
          </cell>
        </row>
        <row r="25">
          <cell r="N25">
            <v>-1197</v>
          </cell>
        </row>
        <row r="26">
          <cell r="N26">
            <v>-86.92</v>
          </cell>
        </row>
        <row r="27">
          <cell r="N27">
            <v>-423.2</v>
          </cell>
        </row>
        <row r="35">
          <cell r="N35">
            <v>28</v>
          </cell>
        </row>
      </sheetData>
      <sheetData sheetId="14">
        <row r="11">
          <cell r="K11">
            <v>6904</v>
          </cell>
        </row>
        <row r="13">
          <cell r="K13">
            <v>26062</v>
          </cell>
        </row>
        <row r="14">
          <cell r="K14">
            <v>30044.760779793185</v>
          </cell>
        </row>
        <row r="15">
          <cell r="K15">
            <v>262.1545700000006</v>
          </cell>
        </row>
        <row r="21">
          <cell r="K21">
            <v>38405</v>
          </cell>
        </row>
        <row r="22">
          <cell r="K22">
            <v>6790</v>
          </cell>
        </row>
        <row r="24">
          <cell r="K24">
            <v>1353.1831700000002</v>
          </cell>
        </row>
        <row r="27">
          <cell r="K27">
            <v>62</v>
          </cell>
        </row>
        <row r="28">
          <cell r="K28">
            <v>0</v>
          </cell>
        </row>
        <row r="29">
          <cell r="K29">
            <v>1</v>
          </cell>
        </row>
        <row r="37">
          <cell r="K37">
            <v>43925.2</v>
          </cell>
        </row>
        <row r="39">
          <cell r="K39">
            <v>35.519999999999996</v>
          </cell>
        </row>
        <row r="41">
          <cell r="K41">
            <v>0</v>
          </cell>
        </row>
        <row r="43">
          <cell r="K43">
            <v>-80</v>
          </cell>
        </row>
      </sheetData>
      <sheetData sheetId="16">
        <row r="70">
          <cell r="E70">
            <v>0</v>
          </cell>
        </row>
      </sheetData>
      <sheetData sheetId="19">
        <row r="58">
          <cell r="E58">
            <v>3962</v>
          </cell>
        </row>
        <row r="67">
          <cell r="E67">
            <v>3000</v>
          </cell>
        </row>
        <row r="70">
          <cell r="E70">
            <v>9235</v>
          </cell>
        </row>
        <row r="71">
          <cell r="E71">
            <v>22208</v>
          </cell>
        </row>
        <row r="125">
          <cell r="E125">
            <v>-62</v>
          </cell>
        </row>
        <row r="126">
          <cell r="E126">
            <v>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s1-Y"/>
      <sheetName val="Chart2-Y"/>
      <sheetName val="Chart3-Q1"/>
      <sheetName val="Chart4-Q2"/>
      <sheetName val="Chart-Q3"/>
      <sheetName val="Chart-Q4"/>
      <sheetName val="Conso PL-Q1"/>
      <sheetName val="ConsoPL-Q2"/>
      <sheetName val="ConsoPL-Q3"/>
      <sheetName val="ConsoPL-Q4"/>
      <sheetName val="Cumulative Q"/>
      <sheetName val="Conso BS-Q1"/>
      <sheetName val="Conso BS-Q2"/>
      <sheetName val="Conso BS-Q3"/>
      <sheetName val="Conso BS-Q4"/>
      <sheetName val="Notes-Q1"/>
      <sheetName val="Notes -Q2"/>
      <sheetName val="Notes -Q3"/>
      <sheetName val="Stocks valuation"/>
      <sheetName val="Notes- Q4"/>
      <sheetName val="Income Statement"/>
      <sheetName val="Changes in equity"/>
      <sheetName val="Conso CF"/>
      <sheetName val="Cons-CF9month"/>
      <sheetName val="FA-RS"/>
      <sheetName val="ConsoAdj"/>
      <sheetName val="FA-2001"/>
      <sheetName val="TWHB"/>
      <sheetName val="Grp Idx"/>
      <sheetName val="Ratio"/>
      <sheetName val="Tawin"/>
      <sheetName val="Tawin Idx"/>
      <sheetName val="loan"/>
      <sheetName val="Twin"/>
      <sheetName val="Twin Idx"/>
      <sheetName val="Tax Comp"/>
      <sheetName val="TaxMov"/>
      <sheetName val="CA"/>
      <sheetName val="Interest Res."/>
      <sheetName val="DeferredTax"/>
    </sheetNames>
    <sheetDataSet>
      <sheetData sheetId="7">
        <row r="36">
          <cell r="L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zoomScale="75" zoomScaleNormal="75" workbookViewId="0" topLeftCell="A1">
      <selection activeCell="K16" sqref="K16"/>
    </sheetView>
  </sheetViews>
  <sheetFormatPr defaultColWidth="9.00390625" defaultRowHeight="16.5"/>
  <cols>
    <col min="1" max="1" width="10.00390625" style="10" customWidth="1"/>
    <col min="2" max="2" width="9.00390625" style="10" customWidth="1"/>
    <col min="3" max="3" width="9.25390625" style="10" customWidth="1"/>
    <col min="4" max="4" width="11.50390625" style="10" customWidth="1"/>
    <col min="5" max="5" width="14.125" style="10" customWidth="1"/>
    <col min="6" max="6" width="3.50390625" style="10" customWidth="1"/>
    <col min="7" max="7" width="12.625" style="10" customWidth="1"/>
    <col min="8" max="8" width="13.375" style="10" customWidth="1"/>
    <col min="9" max="9" width="3.375" style="10" customWidth="1"/>
    <col min="10" max="10" width="14.00390625" style="10" customWidth="1"/>
    <col min="11" max="11" width="15.375" style="10" customWidth="1"/>
    <col min="12" max="16384" width="9.00390625" style="10" customWidth="1"/>
  </cols>
  <sheetData>
    <row r="1" s="2" customFormat="1" ht="15">
      <c r="A1" s="1" t="s">
        <v>3</v>
      </c>
    </row>
    <row r="2" s="2" customFormat="1" ht="15">
      <c r="A2" s="1" t="s">
        <v>4</v>
      </c>
    </row>
    <row r="3" s="2" customFormat="1" ht="15">
      <c r="A3" s="1" t="s">
        <v>180</v>
      </c>
    </row>
    <row r="4" s="2" customFormat="1" ht="15">
      <c r="A4" s="1"/>
    </row>
    <row r="5" spans="1:7" s="2" customFormat="1" ht="15">
      <c r="A5" s="3"/>
      <c r="G5" s="3"/>
    </row>
    <row r="6" spans="4:11" s="2" customFormat="1" ht="15">
      <c r="D6" s="3" t="s">
        <v>5</v>
      </c>
      <c r="G6" s="3" t="s">
        <v>6</v>
      </c>
      <c r="J6" s="4"/>
      <c r="K6" s="4"/>
    </row>
    <row r="7" spans="4:11" s="2" customFormat="1" ht="15">
      <c r="D7" s="2" t="s">
        <v>7</v>
      </c>
      <c r="E7" s="5" t="s">
        <v>8</v>
      </c>
      <c r="G7" s="2" t="str">
        <f>D7</f>
        <v>Current year</v>
      </c>
      <c r="H7" s="5" t="s">
        <v>9</v>
      </c>
      <c r="J7" s="6"/>
      <c r="K7" s="6"/>
    </row>
    <row r="8" spans="4:11" s="2" customFormat="1" ht="15">
      <c r="D8" s="2" t="s">
        <v>10</v>
      </c>
      <c r="E8" s="5" t="s">
        <v>11</v>
      </c>
      <c r="G8" s="2" t="s">
        <v>12</v>
      </c>
      <c r="H8" s="5" t="s">
        <v>13</v>
      </c>
      <c r="J8" s="6"/>
      <c r="K8" s="6"/>
    </row>
    <row r="9" spans="5:11" s="2" customFormat="1" ht="15">
      <c r="E9" s="5" t="s">
        <v>10</v>
      </c>
      <c r="J9" s="4"/>
      <c r="K9" s="4"/>
    </row>
    <row r="10" spans="3:11" s="5" customFormat="1" ht="15">
      <c r="C10" s="5" t="s">
        <v>185</v>
      </c>
      <c r="D10" s="7">
        <v>37621</v>
      </c>
      <c r="E10" s="7">
        <v>37256</v>
      </c>
      <c r="F10" s="7"/>
      <c r="G10" s="7">
        <v>37621</v>
      </c>
      <c r="H10" s="7">
        <v>37256</v>
      </c>
      <c r="J10" s="8"/>
      <c r="K10" s="8"/>
    </row>
    <row r="11" spans="4:11" s="5" customFormat="1" ht="15">
      <c r="D11" s="5" t="s">
        <v>14</v>
      </c>
      <c r="E11" s="5" t="s">
        <v>14</v>
      </c>
      <c r="G11" s="5" t="s">
        <v>14</v>
      </c>
      <c r="H11" s="5" t="s">
        <v>14</v>
      </c>
      <c r="J11" s="9"/>
      <c r="K11" s="9"/>
    </row>
    <row r="12" spans="10:11" ht="12.75">
      <c r="J12" s="11"/>
      <c r="K12" s="11"/>
    </row>
    <row r="13" spans="1:11" ht="12.75">
      <c r="A13" s="10" t="s">
        <v>15</v>
      </c>
      <c r="D13" s="12">
        <f>'[1]Cumulative Q'!N8</f>
        <v>26686.399999999998</v>
      </c>
      <c r="E13" s="12">
        <v>18771</v>
      </c>
      <c r="F13" s="12"/>
      <c r="G13" s="12">
        <v>124676</v>
      </c>
      <c r="H13" s="12">
        <v>81411</v>
      </c>
      <c r="J13" s="13"/>
      <c r="K13" s="13"/>
    </row>
    <row r="14" spans="4:11" ht="12.75">
      <c r="D14" s="12"/>
      <c r="E14" s="12"/>
      <c r="F14" s="12"/>
      <c r="G14" s="13"/>
      <c r="H14" s="13"/>
      <c r="J14" s="13"/>
      <c r="K14" s="13"/>
    </row>
    <row r="15" spans="1:11" ht="12.75">
      <c r="A15" s="10" t="s">
        <v>16</v>
      </c>
      <c r="D15" s="13">
        <f>-'[1]Cumulative Q'!N15+'[1]Cumulative Q'!N19+'[1]Cumulative Q'!N20+'[1]Cumulative Q'!N25+'[1]Cumulative Q'!N26</f>
        <v>-26110.400090206815</v>
      </c>
      <c r="E15" s="13">
        <f>-20285-60</f>
        <v>-20345</v>
      </c>
      <c r="F15" s="12"/>
      <c r="G15" s="13">
        <v>-119638</v>
      </c>
      <c r="H15" s="13">
        <f>-83900-60</f>
        <v>-83960</v>
      </c>
      <c r="J15" s="13"/>
      <c r="K15" s="13"/>
    </row>
    <row r="16" spans="4:11" ht="12.75">
      <c r="D16" s="12"/>
      <c r="E16" s="12"/>
      <c r="F16" s="12"/>
      <c r="G16" s="12"/>
      <c r="H16" s="12"/>
      <c r="J16" s="13"/>
      <c r="K16" s="13"/>
    </row>
    <row r="17" spans="1:11" ht="12.75">
      <c r="A17" s="10" t="s">
        <v>184</v>
      </c>
      <c r="C17" s="81" t="s">
        <v>196</v>
      </c>
      <c r="D17" s="12">
        <v>-1411</v>
      </c>
      <c r="E17" s="12">
        <v>0</v>
      </c>
      <c r="F17" s="12"/>
      <c r="G17" s="12">
        <v>-1411</v>
      </c>
      <c r="H17" s="12">
        <v>0</v>
      </c>
      <c r="J17" s="13"/>
      <c r="K17" s="13"/>
    </row>
    <row r="18" spans="4:11" ht="12.75">
      <c r="D18" s="12"/>
      <c r="E18" s="12"/>
      <c r="F18" s="12"/>
      <c r="G18" s="12"/>
      <c r="H18" s="12"/>
      <c r="J18" s="13"/>
      <c r="K18" s="13"/>
    </row>
    <row r="19" spans="1:13" ht="12.75">
      <c r="A19" s="10" t="s">
        <v>17</v>
      </c>
      <c r="D19" s="14">
        <f>'[1]Cumulative Q'!N21</f>
        <v>127.36</v>
      </c>
      <c r="E19" s="14">
        <v>131</v>
      </c>
      <c r="F19" s="12"/>
      <c r="G19" s="14">
        <f>'[1]Cumulative Q'!O21</f>
        <v>368.36</v>
      </c>
      <c r="H19" s="14">
        <v>306</v>
      </c>
      <c r="J19" s="13"/>
      <c r="K19" s="13"/>
      <c r="M19" s="15"/>
    </row>
    <row r="20" spans="4:11" ht="12.75">
      <c r="D20" s="12"/>
      <c r="E20" s="12"/>
      <c r="F20" s="12"/>
      <c r="G20" s="12"/>
      <c r="H20" s="12"/>
      <c r="J20" s="13"/>
      <c r="K20" s="13"/>
    </row>
    <row r="21" spans="1:11" ht="12.75">
      <c r="A21" s="10" t="s">
        <v>18</v>
      </c>
      <c r="D21" s="12">
        <f>D15+D13+D19+D17</f>
        <v>-707.6400902068168</v>
      </c>
      <c r="E21" s="12">
        <f>E15+E13+E19+E17</f>
        <v>-1443</v>
      </c>
      <c r="F21" s="12"/>
      <c r="G21" s="12">
        <f>G15+G13+G19+G17</f>
        <v>3995.3599999999997</v>
      </c>
      <c r="H21" s="12">
        <f>H15+H13+H19+H17</f>
        <v>-2243</v>
      </c>
      <c r="J21" s="13"/>
      <c r="K21" s="13"/>
    </row>
    <row r="22" spans="4:11" ht="12.75">
      <c r="D22" s="12"/>
      <c r="E22" s="12"/>
      <c r="F22" s="12"/>
      <c r="G22" s="12"/>
      <c r="H22" s="12"/>
      <c r="J22" s="13"/>
      <c r="K22" s="13"/>
    </row>
    <row r="23" spans="1:13" ht="12.75">
      <c r="A23" s="10" t="s">
        <v>64</v>
      </c>
      <c r="D23" s="13">
        <f>'[1]Cumulative Q'!N27</f>
        <v>-423.2</v>
      </c>
      <c r="E23" s="13">
        <v>-422</v>
      </c>
      <c r="F23" s="12"/>
      <c r="G23" s="13">
        <v>-1712</v>
      </c>
      <c r="H23" s="13">
        <v>-1406</v>
      </c>
      <c r="J23" s="13"/>
      <c r="K23" s="13"/>
      <c r="M23" s="15"/>
    </row>
    <row r="24" spans="4:13" ht="12.75">
      <c r="D24" s="14"/>
      <c r="E24" s="14"/>
      <c r="F24" s="12"/>
      <c r="G24" s="14"/>
      <c r="H24" s="14"/>
      <c r="J24" s="13"/>
      <c r="K24" s="13"/>
      <c r="M24" s="15"/>
    </row>
    <row r="25" spans="1:11" ht="12.75">
      <c r="A25" s="10" t="s">
        <v>143</v>
      </c>
      <c r="D25" s="12">
        <f>+D21+D23</f>
        <v>-1130.8400902068167</v>
      </c>
      <c r="E25" s="12">
        <f>+E21+E23</f>
        <v>-1865</v>
      </c>
      <c r="F25" s="12"/>
      <c r="G25" s="12">
        <f>+G21+G23</f>
        <v>2283.3599999999997</v>
      </c>
      <c r="H25" s="12">
        <f>+H21+H23</f>
        <v>-3649</v>
      </c>
      <c r="J25" s="13"/>
      <c r="K25" s="13"/>
    </row>
    <row r="26" spans="4:13" ht="12.75">
      <c r="D26" s="12"/>
      <c r="E26" s="12"/>
      <c r="F26" s="12"/>
      <c r="G26" s="12"/>
      <c r="H26" s="12"/>
      <c r="J26" s="13"/>
      <c r="K26" s="13"/>
      <c r="M26" s="15"/>
    </row>
    <row r="27" spans="1:11" ht="12.75">
      <c r="A27" s="10" t="s">
        <v>140</v>
      </c>
      <c r="D27" s="14">
        <f>'[1]Cumulative Q'!N35</f>
        <v>28</v>
      </c>
      <c r="E27" s="14">
        <v>-13</v>
      </c>
      <c r="F27" s="12"/>
      <c r="G27" s="14">
        <v>28</v>
      </c>
      <c r="H27" s="14">
        <v>-13</v>
      </c>
      <c r="J27" s="13"/>
      <c r="K27" s="13"/>
    </row>
    <row r="28" spans="4:11" ht="12.75">
      <c r="D28" s="12"/>
      <c r="E28" s="12"/>
      <c r="F28" s="12"/>
      <c r="G28" s="12"/>
      <c r="H28" s="12"/>
      <c r="J28" s="13"/>
      <c r="K28" s="13"/>
    </row>
    <row r="29" spans="1:11" ht="12.75">
      <c r="A29" s="10" t="s">
        <v>144</v>
      </c>
      <c r="D29" s="12">
        <f>D25+D27</f>
        <v>-1102.8400902068167</v>
      </c>
      <c r="E29" s="12">
        <f>E25+E27</f>
        <v>-1878</v>
      </c>
      <c r="F29" s="12"/>
      <c r="G29" s="12">
        <f>G25+G27</f>
        <v>2311.3599999999997</v>
      </c>
      <c r="H29" s="12">
        <f>H25+H27</f>
        <v>-3662</v>
      </c>
      <c r="J29" s="13"/>
      <c r="K29" s="13"/>
    </row>
    <row r="30" spans="4:11" ht="13.5" thickBot="1">
      <c r="D30" s="16"/>
      <c r="E30" s="16"/>
      <c r="F30" s="12"/>
      <c r="G30" s="16"/>
      <c r="H30" s="16"/>
      <c r="J30" s="13"/>
      <c r="K30" s="13"/>
    </row>
    <row r="31" spans="4:11" ht="13.5" thickTop="1">
      <c r="D31" s="13"/>
      <c r="E31" s="13"/>
      <c r="F31" s="12"/>
      <c r="G31" s="13"/>
      <c r="H31" s="13"/>
      <c r="J31" s="11"/>
      <c r="K31" s="11"/>
    </row>
    <row r="32" spans="1:11" ht="12.75">
      <c r="A32" s="10" t="s">
        <v>19</v>
      </c>
      <c r="D32" s="12"/>
      <c r="E32" s="12"/>
      <c r="F32" s="12"/>
      <c r="G32" s="12"/>
      <c r="H32" s="12"/>
      <c r="J32" s="11"/>
      <c r="K32" s="11"/>
    </row>
    <row r="33" spans="1:11" ht="13.5" thickBot="1">
      <c r="A33" s="12">
        <v>40000000</v>
      </c>
      <c r="B33" s="10" t="s">
        <v>20</v>
      </c>
      <c r="D33" s="17">
        <f>D29/40000*100</f>
        <v>-2.757100225517042</v>
      </c>
      <c r="E33" s="18">
        <f>E29/40000*100</f>
        <v>-4.695</v>
      </c>
      <c r="F33" s="12"/>
      <c r="G33" s="17">
        <f>G29/40000*100</f>
        <v>5.7783999999999995</v>
      </c>
      <c r="H33" s="17">
        <f>H29/40000*100</f>
        <v>-9.155000000000001</v>
      </c>
      <c r="J33" s="19"/>
      <c r="K33" s="19"/>
    </row>
    <row r="34" spans="4:11" ht="13.5" thickTop="1">
      <c r="D34" s="12"/>
      <c r="E34" s="12"/>
      <c r="F34" s="12"/>
      <c r="G34" s="12"/>
      <c r="H34" s="12"/>
      <c r="J34" s="11"/>
      <c r="K34" s="11"/>
    </row>
    <row r="35" spans="1:11" ht="12.75">
      <c r="A35" s="10" t="s">
        <v>95</v>
      </c>
      <c r="D35" s="12"/>
      <c r="E35" s="12"/>
      <c r="F35" s="12"/>
      <c r="G35" s="12"/>
      <c r="H35" s="12"/>
      <c r="J35" s="11"/>
      <c r="K35" s="11"/>
    </row>
    <row r="36" spans="1:11" ht="12.75">
      <c r="A36" s="10" t="s">
        <v>52</v>
      </c>
      <c r="J36" s="11"/>
      <c r="K36" s="11"/>
    </row>
    <row r="37" spans="10:11" ht="12.75">
      <c r="J37" s="11"/>
      <c r="K37" s="11"/>
    </row>
    <row r="38" spans="10:11" ht="12.75">
      <c r="J38" s="11"/>
      <c r="K38" s="11"/>
    </row>
    <row r="39" spans="10:11" ht="12.75">
      <c r="J39" s="11"/>
      <c r="K39" s="11"/>
    </row>
    <row r="49" spans="3:5" ht="12.75">
      <c r="C49" s="15"/>
      <c r="D49" s="20"/>
      <c r="E49" s="2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="75" zoomScaleNormal="75" workbookViewId="0" topLeftCell="A24">
      <selection activeCell="H42" sqref="H42"/>
    </sheetView>
  </sheetViews>
  <sheetFormatPr defaultColWidth="9.00390625" defaultRowHeight="16.5"/>
  <cols>
    <col min="1" max="1" width="6.00390625" style="25" customWidth="1"/>
    <col min="2" max="2" width="9.00390625" style="23" customWidth="1"/>
    <col min="3" max="5" width="9.00390625" style="24" customWidth="1"/>
    <col min="6" max="6" width="15.50390625" style="24" customWidth="1"/>
    <col min="7" max="7" width="2.125" style="24" customWidth="1"/>
    <col min="8" max="8" width="13.75390625" style="2" customWidth="1"/>
    <col min="9" max="9" width="2.00390625" style="24" customWidth="1"/>
    <col min="10" max="10" width="12.875" style="24" customWidth="1"/>
    <col min="11" max="16384" width="9.00390625" style="24" customWidth="1"/>
  </cols>
  <sheetData>
    <row r="1" ht="15">
      <c r="A1" s="22" t="s">
        <v>3</v>
      </c>
    </row>
    <row r="2" spans="1:10" ht="15">
      <c r="A2" s="22" t="s">
        <v>48</v>
      </c>
      <c r="H2" s="3"/>
      <c r="J2" s="22" t="s">
        <v>21</v>
      </c>
    </row>
    <row r="3" spans="1:10" ht="15">
      <c r="A3" s="22" t="s">
        <v>136</v>
      </c>
      <c r="H3" s="1" t="s">
        <v>22</v>
      </c>
      <c r="J3" s="22" t="s">
        <v>23</v>
      </c>
    </row>
    <row r="4" spans="8:10" ht="15">
      <c r="H4" s="1" t="s">
        <v>24</v>
      </c>
      <c r="J4" s="22" t="s">
        <v>25</v>
      </c>
    </row>
    <row r="5" spans="8:10" ht="15">
      <c r="H5" s="1" t="s">
        <v>26</v>
      </c>
      <c r="J5" s="22" t="s">
        <v>27</v>
      </c>
    </row>
    <row r="6" spans="8:10" ht="15">
      <c r="H6" s="48">
        <v>37621</v>
      </c>
      <c r="J6" s="26">
        <v>37256</v>
      </c>
    </row>
    <row r="7" spans="8:10" ht="15">
      <c r="H7" s="49" t="s">
        <v>14</v>
      </c>
      <c r="J7" s="50" t="s">
        <v>14</v>
      </c>
    </row>
    <row r="8" ht="15">
      <c r="H8" s="5"/>
    </row>
    <row r="9" spans="2:10" ht="15">
      <c r="B9" s="23" t="s">
        <v>28</v>
      </c>
      <c r="H9" s="2">
        <f>'[1]Conso BS-Q4'!$K$37</f>
        <v>43925.2</v>
      </c>
      <c r="J9" s="27">
        <v>43418</v>
      </c>
    </row>
    <row r="10" spans="2:10" ht="15">
      <c r="B10" s="23" t="s">
        <v>50</v>
      </c>
      <c r="H10" s="2">
        <f>'[1]Conso BS-Q4'!$K$39</f>
        <v>35.519999999999996</v>
      </c>
      <c r="J10" s="27">
        <v>29</v>
      </c>
    </row>
    <row r="11" spans="2:10" ht="15">
      <c r="B11" s="23" t="s">
        <v>29</v>
      </c>
      <c r="H11" s="2">
        <f>'[1]Conso BS-Q4'!$K$41</f>
        <v>0</v>
      </c>
      <c r="J11" s="27">
        <v>1411</v>
      </c>
    </row>
    <row r="12" ht="8.25" customHeight="1">
      <c r="J12" s="27"/>
    </row>
    <row r="13" spans="2:10" ht="15">
      <c r="B13" s="23" t="s">
        <v>30</v>
      </c>
      <c r="J13" s="27"/>
    </row>
    <row r="14" spans="3:10" ht="15">
      <c r="C14" s="24" t="s">
        <v>31</v>
      </c>
      <c r="H14" s="28">
        <f>'[1]Conso BS-Q4'!$K$14</f>
        <v>30044.760779793185</v>
      </c>
      <c r="J14" s="29">
        <v>23998</v>
      </c>
    </row>
    <row r="15" spans="3:10" ht="15">
      <c r="C15" s="24" t="s">
        <v>32</v>
      </c>
      <c r="H15" s="30">
        <f>'[1]Conso BS-Q4'!$K$13</f>
        <v>26062</v>
      </c>
      <c r="J15" s="31">
        <v>19806</v>
      </c>
    </row>
    <row r="16" spans="3:10" ht="15">
      <c r="C16" s="24" t="s">
        <v>33</v>
      </c>
      <c r="H16" s="30"/>
      <c r="J16" s="42"/>
    </row>
    <row r="17" spans="3:10" ht="15">
      <c r="C17" s="24" t="s">
        <v>34</v>
      </c>
      <c r="H17" s="30">
        <f>'[1]Conso BS-Q4'!$K$15</f>
        <v>262.1545700000006</v>
      </c>
      <c r="J17" s="31">
        <v>324</v>
      </c>
    </row>
    <row r="18" spans="3:10" ht="15">
      <c r="C18" s="24" t="s">
        <v>49</v>
      </c>
      <c r="H18" s="30">
        <f>'[1]Conso BS-Q4'!$K$11</f>
        <v>6904</v>
      </c>
      <c r="J18" s="31">
        <v>4718</v>
      </c>
    </row>
    <row r="19" spans="8:10" ht="15">
      <c r="H19" s="32">
        <f>SUM(H14:H18)</f>
        <v>63272.915349793184</v>
      </c>
      <c r="J19" s="33">
        <f>SUM(J14:J18)</f>
        <v>48846</v>
      </c>
    </row>
    <row r="21" ht="7.5" customHeight="1">
      <c r="J21" s="27"/>
    </row>
    <row r="22" spans="2:10" ht="15">
      <c r="B22" s="23" t="s">
        <v>35</v>
      </c>
      <c r="H22" s="34"/>
      <c r="J22" s="35"/>
    </row>
    <row r="23" spans="3:10" ht="15">
      <c r="C23" s="24" t="s">
        <v>38</v>
      </c>
      <c r="H23" s="28">
        <f>'[1]Conso BS-Q4'!$K$21+'[1]Conso BS-Q4'!$K$27</f>
        <v>38467</v>
      </c>
      <c r="J23" s="29">
        <v>29745</v>
      </c>
    </row>
    <row r="24" spans="3:10" ht="15">
      <c r="C24" s="24" t="s">
        <v>36</v>
      </c>
      <c r="H24" s="30">
        <f>'[1]Conso BS-Q4'!$K$22</f>
        <v>6790</v>
      </c>
      <c r="J24" s="31">
        <v>3444</v>
      </c>
    </row>
    <row r="25" spans="3:10" ht="15">
      <c r="C25" s="24" t="s">
        <v>37</v>
      </c>
      <c r="H25" s="30">
        <f>'[1]Conso BS-Q4'!$K$24</f>
        <v>1353.1831700000002</v>
      </c>
      <c r="J25" s="31">
        <v>1723</v>
      </c>
    </row>
    <row r="26" spans="3:10" ht="15">
      <c r="C26" s="24" t="s">
        <v>39</v>
      </c>
      <c r="H26" s="30">
        <f>'[1]Conso BS-Q4'!$K$28</f>
        <v>0</v>
      </c>
      <c r="J26" s="31">
        <v>420</v>
      </c>
    </row>
    <row r="27" spans="3:10" ht="15">
      <c r="C27" s="24" t="s">
        <v>40</v>
      </c>
      <c r="H27" s="30">
        <f>'[1]Conso BS-Q4'!$K$29</f>
        <v>1</v>
      </c>
      <c r="J27" s="31">
        <v>1</v>
      </c>
    </row>
    <row r="28" spans="8:10" ht="15">
      <c r="H28" s="32">
        <f>SUM(H23:H27)</f>
        <v>46611.183170000004</v>
      </c>
      <c r="J28" s="33">
        <f>SUM(J23:J27)</f>
        <v>35333</v>
      </c>
    </row>
    <row r="29" ht="9" customHeight="1">
      <c r="J29" s="27"/>
    </row>
    <row r="30" spans="2:10" ht="15">
      <c r="B30" s="23" t="s">
        <v>41</v>
      </c>
      <c r="H30" s="34">
        <f>H19-H28</f>
        <v>16661.73217979318</v>
      </c>
      <c r="J30" s="36">
        <f>J19-J28</f>
        <v>13513</v>
      </c>
    </row>
    <row r="31" ht="11.25" customHeight="1">
      <c r="J31" s="27"/>
    </row>
    <row r="32" spans="8:10" ht="15.75" thickBot="1">
      <c r="H32" s="37">
        <f>SUM(H9:H11)+H30+1</f>
        <v>60623.452179793174</v>
      </c>
      <c r="I32" s="38">
        <f>SUM(I9:I11)+I30</f>
        <v>0</v>
      </c>
      <c r="J32" s="39">
        <f>SUM(J9:J11)+J30</f>
        <v>58371</v>
      </c>
    </row>
    <row r="33" spans="2:10" ht="15">
      <c r="B33" s="23" t="s">
        <v>42</v>
      </c>
      <c r="J33" s="27"/>
    </row>
    <row r="34" spans="2:10" ht="15">
      <c r="B34" s="23" t="s">
        <v>43</v>
      </c>
      <c r="H34" s="2">
        <f>'statement of changes in equity'!E13</f>
        <v>40000</v>
      </c>
      <c r="J34" s="27">
        <v>40000</v>
      </c>
    </row>
    <row r="35" spans="2:10" ht="15">
      <c r="B35" s="23" t="s">
        <v>44</v>
      </c>
      <c r="J35" s="27"/>
    </row>
    <row r="36" spans="3:10" ht="15">
      <c r="C36" s="24" t="s">
        <v>45</v>
      </c>
      <c r="H36" s="2">
        <f>'statement of changes in equity'!G13</f>
        <v>3544</v>
      </c>
      <c r="J36" s="27">
        <v>3544</v>
      </c>
    </row>
    <row r="37" spans="3:10" ht="15">
      <c r="C37" s="24" t="s">
        <v>46</v>
      </c>
      <c r="H37" s="34">
        <f>'statement of changes in equity'!I13</f>
        <v>16999.36</v>
      </c>
      <c r="I37" s="38"/>
      <c r="J37" s="35">
        <v>14688</v>
      </c>
    </row>
    <row r="38" spans="8:10" ht="15">
      <c r="H38" s="2">
        <f>SUM(H34:H37)</f>
        <v>60543.36</v>
      </c>
      <c r="I38" s="24">
        <f>SUM(I34:I37)</f>
        <v>0</v>
      </c>
      <c r="J38" s="24">
        <f>SUM(J34:J37)</f>
        <v>58232</v>
      </c>
    </row>
    <row r="39" spans="2:10" ht="15">
      <c r="B39" s="23" t="s">
        <v>47</v>
      </c>
      <c r="H39" s="34">
        <f>-'[1]Conso BS-Q4'!$K$43</f>
        <v>80</v>
      </c>
      <c r="J39" s="35">
        <v>139</v>
      </c>
    </row>
    <row r="40" ht="9.75" customHeight="1"/>
    <row r="41" spans="8:10" ht="15.75" thickBot="1">
      <c r="H41" s="37">
        <f>SUM(H38:H39)</f>
        <v>60623.36</v>
      </c>
      <c r="I41" s="38">
        <f>SUM(I38:I39)</f>
        <v>0</v>
      </c>
      <c r="J41" s="39">
        <f>SUM(J38:J39)</f>
        <v>58371</v>
      </c>
    </row>
    <row r="42" spans="2:10" ht="15">
      <c r="B42" s="23" t="s">
        <v>204</v>
      </c>
      <c r="G42" s="40">
        <f>G32-G41</f>
        <v>0</v>
      </c>
      <c r="H42" s="41">
        <f>H38/H34</f>
        <v>1.513584</v>
      </c>
      <c r="I42" s="40"/>
      <c r="J42" s="83">
        <f>J38/J34</f>
        <v>1.4558</v>
      </c>
    </row>
    <row r="43" ht="15">
      <c r="J43" s="41"/>
    </row>
    <row r="44" spans="1:11" s="10" customFormat="1" ht="12.75">
      <c r="A44" s="10" t="s">
        <v>94</v>
      </c>
      <c r="D44" s="12"/>
      <c r="E44" s="12"/>
      <c r="F44" s="12"/>
      <c r="G44" s="12"/>
      <c r="H44" s="12"/>
      <c r="J44" s="11"/>
      <c r="K44" s="11"/>
    </row>
    <row r="45" spans="1:11" s="10" customFormat="1" ht="12.75">
      <c r="A45" s="10" t="s">
        <v>51</v>
      </c>
      <c r="H45" s="12"/>
      <c r="J45" s="11"/>
      <c r="K45" s="11"/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E1" sqref="E1"/>
    </sheetView>
  </sheetViews>
  <sheetFormatPr defaultColWidth="9.00390625" defaultRowHeight="16.5"/>
  <cols>
    <col min="1" max="1" width="9.875" style="0" customWidth="1"/>
    <col min="5" max="5" width="10.50390625" style="0" customWidth="1"/>
    <col min="6" max="6" width="2.875" style="0" customWidth="1"/>
    <col min="8" max="8" width="3.25390625" style="0" customWidth="1"/>
    <col min="9" max="9" width="11.875" style="0" customWidth="1"/>
    <col min="10" max="10" width="3.00390625" style="0" customWidth="1"/>
  </cols>
  <sheetData>
    <row r="1" ht="16.5">
      <c r="A1" s="22" t="s">
        <v>3</v>
      </c>
    </row>
    <row r="2" ht="16.5">
      <c r="A2" s="22" t="s">
        <v>60</v>
      </c>
    </row>
    <row r="3" ht="16.5">
      <c r="A3" s="22" t="s">
        <v>139</v>
      </c>
    </row>
    <row r="4" ht="16.5">
      <c r="A4" s="43"/>
    </row>
    <row r="5" spans="5:11" s="10" customFormat="1" ht="12.75">
      <c r="E5" s="44" t="s">
        <v>53</v>
      </c>
      <c r="F5" s="44"/>
      <c r="G5" s="44" t="s">
        <v>54</v>
      </c>
      <c r="H5" s="44"/>
      <c r="I5" s="44" t="s">
        <v>55</v>
      </c>
      <c r="J5" s="44"/>
      <c r="K5" s="44"/>
    </row>
    <row r="6" spans="5:11" s="10" customFormat="1" ht="12.75">
      <c r="E6" s="44" t="s">
        <v>56</v>
      </c>
      <c r="F6" s="44"/>
      <c r="G6" s="44" t="s">
        <v>57</v>
      </c>
      <c r="H6" s="44"/>
      <c r="I6" s="44" t="s">
        <v>58</v>
      </c>
      <c r="J6" s="44"/>
      <c r="K6" s="44" t="s">
        <v>59</v>
      </c>
    </row>
    <row r="7" spans="5:11" s="10" customFormat="1" ht="12.75">
      <c r="E7" s="44" t="s">
        <v>14</v>
      </c>
      <c r="F7" s="44"/>
      <c r="G7" s="44" t="str">
        <f>E7</f>
        <v>RM'000</v>
      </c>
      <c r="H7" s="44"/>
      <c r="I7" s="44" t="str">
        <f>G7</f>
        <v>RM'000</v>
      </c>
      <c r="J7" s="44"/>
      <c r="K7" s="44" t="str">
        <f>I7</f>
        <v>RM'000</v>
      </c>
    </row>
    <row r="8" s="10" customFormat="1" ht="12.75"/>
    <row r="9" spans="1:12" s="10" customFormat="1" ht="12.75">
      <c r="A9" s="47" t="s">
        <v>61</v>
      </c>
      <c r="B9" s="47"/>
      <c r="E9" s="12">
        <v>40000</v>
      </c>
      <c r="F9" s="12"/>
      <c r="G9" s="12">
        <v>3544</v>
      </c>
      <c r="H9" s="12"/>
      <c r="I9" s="12">
        <v>14688</v>
      </c>
      <c r="J9" s="12"/>
      <c r="K9" s="12">
        <f>SUM(E9:I9)</f>
        <v>58232</v>
      </c>
      <c r="L9" s="12"/>
    </row>
    <row r="10" spans="5:12" s="10" customFormat="1" ht="12.75">
      <c r="E10" s="12"/>
      <c r="F10" s="12"/>
      <c r="G10" s="12"/>
      <c r="H10" s="12"/>
      <c r="I10" s="12"/>
      <c r="J10" s="12"/>
      <c r="K10" s="12"/>
      <c r="L10" s="12"/>
    </row>
    <row r="11" spans="1:12" s="10" customFormat="1" ht="12.75">
      <c r="A11" s="10" t="s">
        <v>141</v>
      </c>
      <c r="E11" s="12">
        <v>0</v>
      </c>
      <c r="F11" s="12"/>
      <c r="G11" s="12">
        <v>0</v>
      </c>
      <c r="H11" s="12"/>
      <c r="I11" s="12">
        <f>'income statement'!G29</f>
        <v>2311.3599999999997</v>
      </c>
      <c r="J11" s="12"/>
      <c r="K11" s="12">
        <f>SUM(E11:I11)</f>
        <v>2311.3599999999997</v>
      </c>
      <c r="L11" s="12"/>
    </row>
    <row r="12" spans="5:12" s="10" customFormat="1" ht="12.75">
      <c r="E12" s="12"/>
      <c r="F12" s="12"/>
      <c r="G12" s="12"/>
      <c r="H12" s="12"/>
      <c r="I12" s="12"/>
      <c r="J12" s="12"/>
      <c r="K12" s="12"/>
      <c r="L12" s="12"/>
    </row>
    <row r="13" spans="1:12" s="10" customFormat="1" ht="13.5" thickBot="1">
      <c r="A13" s="47" t="s">
        <v>137</v>
      </c>
      <c r="E13" s="46">
        <f>SUM(E9:E11)</f>
        <v>40000</v>
      </c>
      <c r="F13" s="46"/>
      <c r="G13" s="46">
        <f>SUM(G9:G11)</f>
        <v>3544</v>
      </c>
      <c r="H13" s="46"/>
      <c r="I13" s="46">
        <f>SUM(I9:I11)</f>
        <v>16999.36</v>
      </c>
      <c r="J13" s="46"/>
      <c r="K13" s="46">
        <f>SUM(K9:K11)</f>
        <v>60543.36</v>
      </c>
      <c r="L13" s="12"/>
    </row>
    <row r="14" spans="5:12" s="10" customFormat="1" ht="13.5" thickTop="1">
      <c r="E14" s="12"/>
      <c r="F14" s="12"/>
      <c r="G14" s="12"/>
      <c r="H14" s="12"/>
      <c r="I14" s="12"/>
      <c r="J14" s="12"/>
      <c r="K14" s="12"/>
      <c r="L14" s="12"/>
    </row>
    <row r="15" spans="1:12" s="10" customFormat="1" ht="12.75">
      <c r="A15" s="47" t="s">
        <v>62</v>
      </c>
      <c r="E15" s="45">
        <v>40000</v>
      </c>
      <c r="F15" s="12"/>
      <c r="G15" s="12">
        <v>3544</v>
      </c>
      <c r="H15" s="12"/>
      <c r="I15" s="12">
        <v>18350</v>
      </c>
      <c r="J15" s="12"/>
      <c r="K15" s="45">
        <f>SUM(E15:I15)</f>
        <v>61894</v>
      </c>
      <c r="L15" s="12"/>
    </row>
    <row r="16" spans="5:12" s="10" customFormat="1" ht="12.75">
      <c r="E16" s="45"/>
      <c r="F16" s="12"/>
      <c r="G16" s="12"/>
      <c r="H16" s="12"/>
      <c r="I16" s="12"/>
      <c r="J16" s="12"/>
      <c r="K16" s="45"/>
      <c r="L16" s="12"/>
    </row>
    <row r="17" spans="1:12" s="10" customFormat="1" ht="12.75">
      <c r="A17" s="10" t="s">
        <v>142</v>
      </c>
      <c r="E17" s="12">
        <v>0</v>
      </c>
      <c r="F17" s="12"/>
      <c r="G17" s="12">
        <v>0</v>
      </c>
      <c r="H17" s="12"/>
      <c r="I17" s="12">
        <f>'income statement'!H29</f>
        <v>-3662</v>
      </c>
      <c r="J17" s="12"/>
      <c r="K17" s="12">
        <f>SUM(E17:I17)</f>
        <v>-3662</v>
      </c>
      <c r="L17" s="12"/>
    </row>
    <row r="18" spans="5:12" s="10" customFormat="1" ht="12.75">
      <c r="E18" s="12"/>
      <c r="F18" s="12"/>
      <c r="G18" s="12"/>
      <c r="H18" s="12"/>
      <c r="I18" s="12"/>
      <c r="J18" s="12"/>
      <c r="K18" s="12"/>
      <c r="L18" s="12"/>
    </row>
    <row r="19" spans="1:12" s="10" customFormat="1" ht="13.5" thickBot="1">
      <c r="A19" s="47" t="s">
        <v>138</v>
      </c>
      <c r="E19" s="46">
        <f>SUM(E15:E17)</f>
        <v>40000</v>
      </c>
      <c r="F19" s="46"/>
      <c r="G19" s="46">
        <f>SUM(G15:G17)</f>
        <v>3544</v>
      </c>
      <c r="H19" s="46"/>
      <c r="I19" s="46">
        <f>SUM(I15:I17)</f>
        <v>14688</v>
      </c>
      <c r="J19" s="46"/>
      <c r="K19" s="46">
        <f>SUM(K15:K17)</f>
        <v>58232</v>
      </c>
      <c r="L19" s="12"/>
    </row>
    <row r="20" spans="5:12" s="10" customFormat="1" ht="13.5" thickTop="1">
      <c r="E20" s="12"/>
      <c r="F20" s="12"/>
      <c r="G20" s="12"/>
      <c r="H20" s="12"/>
      <c r="I20" s="12"/>
      <c r="J20" s="12"/>
      <c r="K20" s="12"/>
      <c r="L20" s="12"/>
    </row>
    <row r="21" s="10" customFormat="1" ht="12.75">
      <c r="A21" s="10" t="s">
        <v>92</v>
      </c>
    </row>
    <row r="22" s="10" customFormat="1" ht="12.75">
      <c r="A22" s="10" t="s">
        <v>93</v>
      </c>
    </row>
    <row r="23" s="10" customFormat="1" ht="12.75"/>
    <row r="24" s="10" customFormat="1" ht="12.75"/>
  </sheetData>
  <printOptions/>
  <pageMargins left="0.75" right="0.75" top="1" bottom="1" header="0.5" footer="0.5"/>
  <pageSetup horizontalDpi="600" verticalDpi="600" orientation="portrait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75" zoomScaleNormal="75" workbookViewId="0" topLeftCell="A6">
      <selection activeCell="H28" sqref="H28"/>
    </sheetView>
  </sheetViews>
  <sheetFormatPr defaultColWidth="9.00390625" defaultRowHeight="16.5"/>
  <cols>
    <col min="1" max="3" width="9.00390625" style="70" customWidth="1"/>
    <col min="4" max="4" width="17.375" style="70" customWidth="1"/>
    <col min="5" max="5" width="10.125" style="70" customWidth="1"/>
    <col min="6" max="6" width="7.00390625" style="70" customWidth="1"/>
    <col min="7" max="7" width="10.125" style="70" customWidth="1"/>
    <col min="8" max="8" width="10.625" style="70" customWidth="1"/>
    <col min="9" max="16384" width="9.00390625" style="70" customWidth="1"/>
  </cols>
  <sheetData>
    <row r="1" ht="15.75">
      <c r="A1" s="22" t="s">
        <v>3</v>
      </c>
    </row>
    <row r="2" ht="15.75">
      <c r="A2" s="22" t="s">
        <v>145</v>
      </c>
    </row>
    <row r="3" ht="15.75">
      <c r="A3" s="22" t="s">
        <v>146</v>
      </c>
    </row>
    <row r="5" spans="5:7" ht="15.75">
      <c r="E5" s="71" t="s">
        <v>147</v>
      </c>
      <c r="G5" s="71" t="s">
        <v>147</v>
      </c>
    </row>
    <row r="6" spans="5:7" ht="15.75">
      <c r="E6" s="72">
        <v>37621</v>
      </c>
      <c r="G6" s="73">
        <v>37256</v>
      </c>
    </row>
    <row r="7" spans="5:7" ht="15.75">
      <c r="E7" s="74" t="s">
        <v>14</v>
      </c>
      <c r="G7" s="74" t="s">
        <v>14</v>
      </c>
    </row>
    <row r="8" spans="1:5" ht="15.75">
      <c r="A8" s="3"/>
      <c r="B8" s="2"/>
      <c r="C8" s="24"/>
      <c r="D8" s="24"/>
      <c r="E8" s="2"/>
    </row>
    <row r="9" spans="1:7" ht="15.75">
      <c r="A9" s="2" t="s">
        <v>148</v>
      </c>
      <c r="B9" s="2"/>
      <c r="C9" s="24"/>
      <c r="D9" s="24"/>
      <c r="E9" s="51">
        <v>-914</v>
      </c>
      <c r="G9" s="75">
        <v>-2558</v>
      </c>
    </row>
    <row r="10" spans="1:7" ht="15.75">
      <c r="A10" s="3"/>
      <c r="B10" s="2"/>
      <c r="C10" s="24"/>
      <c r="D10" s="24"/>
      <c r="E10" s="2"/>
      <c r="G10" s="76"/>
    </row>
    <row r="11" spans="1:7" ht="15.75">
      <c r="A11" s="2" t="s">
        <v>63</v>
      </c>
      <c r="B11" s="2"/>
      <c r="C11" s="24"/>
      <c r="D11" s="24"/>
      <c r="E11" s="51">
        <v>-5565</v>
      </c>
      <c r="G11" s="75">
        <v>-5580</v>
      </c>
    </row>
    <row r="12" spans="1:7" ht="15.75">
      <c r="A12" s="3"/>
      <c r="B12" s="2"/>
      <c r="C12" s="24"/>
      <c r="D12" s="24"/>
      <c r="E12" s="2"/>
      <c r="G12" s="76"/>
    </row>
    <row r="13" spans="1:7" ht="15.75">
      <c r="A13" s="2" t="s">
        <v>111</v>
      </c>
      <c r="B13" s="2"/>
      <c r="C13" s="24"/>
      <c r="D13" s="24"/>
      <c r="E13" s="51">
        <v>9612</v>
      </c>
      <c r="G13" s="75">
        <v>9191</v>
      </c>
    </row>
    <row r="14" spans="1:7" ht="15.75">
      <c r="A14" s="3"/>
      <c r="B14" s="2"/>
      <c r="C14" s="24"/>
      <c r="D14" s="24"/>
      <c r="E14" s="2"/>
      <c r="G14" s="76"/>
    </row>
    <row r="15" spans="1:7" ht="15.75">
      <c r="A15" s="2"/>
      <c r="B15" s="2"/>
      <c r="C15" s="24"/>
      <c r="D15" s="24"/>
      <c r="E15" s="2"/>
      <c r="G15" s="76"/>
    </row>
    <row r="16" spans="1:7" ht="15.75">
      <c r="A16" s="2" t="s">
        <v>149</v>
      </c>
      <c r="B16" s="2"/>
      <c r="C16" s="24"/>
      <c r="D16" s="24"/>
      <c r="E16" s="2">
        <f>E9+E11+E13</f>
        <v>3133</v>
      </c>
      <c r="G16" s="76">
        <f>G9+G11+G13</f>
        <v>1053</v>
      </c>
    </row>
    <row r="17" spans="1:7" ht="15.75">
      <c r="A17" s="2" t="s">
        <v>103</v>
      </c>
      <c r="B17" s="2"/>
      <c r="C17" s="24"/>
      <c r="D17" s="24"/>
      <c r="E17" s="2">
        <v>3771</v>
      </c>
      <c r="G17" s="76">
        <v>2718</v>
      </c>
    </row>
    <row r="18" spans="1:7" ht="15.75">
      <c r="A18" s="2" t="s">
        <v>150</v>
      </c>
      <c r="B18" s="2"/>
      <c r="C18" s="24"/>
      <c r="D18" s="24"/>
      <c r="E18" s="51">
        <f>SUM(E16:E17)</f>
        <v>6904</v>
      </c>
      <c r="G18" s="75">
        <f>SUM(G16:G17)</f>
        <v>3771</v>
      </c>
    </row>
    <row r="19" spans="1:7" ht="15.75">
      <c r="A19" s="2"/>
      <c r="B19" s="2"/>
      <c r="C19" s="24"/>
      <c r="D19" s="24"/>
      <c r="E19" s="2"/>
      <c r="G19" s="77"/>
    </row>
    <row r="20" spans="1:7" ht="15.75" hidden="1">
      <c r="A20" s="2" t="s">
        <v>112</v>
      </c>
      <c r="B20" s="2"/>
      <c r="C20" s="24"/>
      <c r="D20" s="24"/>
      <c r="E20" s="2"/>
      <c r="G20" s="76"/>
    </row>
    <row r="21" spans="1:7" ht="15.75" hidden="1">
      <c r="A21" s="2" t="s">
        <v>113</v>
      </c>
      <c r="B21" s="2"/>
      <c r="C21" s="24"/>
      <c r="D21" s="24"/>
      <c r="E21" s="2">
        <f>'balance sheet'!H18</f>
        <v>6904</v>
      </c>
      <c r="G21" s="76">
        <v>4718</v>
      </c>
    </row>
    <row r="22" spans="1:7" ht="15.75" hidden="1">
      <c r="A22" s="2" t="s">
        <v>114</v>
      </c>
      <c r="B22" s="2"/>
      <c r="C22" s="24"/>
      <c r="D22" s="24"/>
      <c r="E22" s="2">
        <v>0</v>
      </c>
      <c r="G22" s="76">
        <v>-947</v>
      </c>
    </row>
    <row r="23" spans="1:7" ht="15.75" hidden="1">
      <c r="A23" s="2"/>
      <c r="B23" s="2"/>
      <c r="C23" s="24"/>
      <c r="D23" s="24"/>
      <c r="E23" s="51">
        <f>SUM(E21:E22)</f>
        <v>6904</v>
      </c>
      <c r="G23" s="75">
        <f>SUM(G21:G22)</f>
        <v>3771</v>
      </c>
    </row>
    <row r="24" spans="1:7" ht="15.75">
      <c r="A24" s="2"/>
      <c r="B24" s="2"/>
      <c r="C24" s="24"/>
      <c r="D24" s="24"/>
      <c r="E24" s="2"/>
      <c r="G24" s="76"/>
    </row>
    <row r="25" spans="1:7" ht="15.75">
      <c r="A25" s="2"/>
      <c r="B25" s="2"/>
      <c r="C25" s="24"/>
      <c r="D25" s="24"/>
      <c r="E25" s="2">
        <f>E18-E23</f>
        <v>0</v>
      </c>
      <c r="G25" s="78">
        <f>G18-G23</f>
        <v>0</v>
      </c>
    </row>
    <row r="26" ht="15.75">
      <c r="A26" s="79" t="s">
        <v>115</v>
      </c>
    </row>
    <row r="27" ht="15.75">
      <c r="A27" s="79" t="s">
        <v>93</v>
      </c>
    </row>
  </sheetData>
  <printOptions/>
  <pageMargins left="0.75" right="0.75" top="1" bottom="1" header="0.5" footer="0.5"/>
  <pageSetup horizontalDpi="600" verticalDpi="600" orientation="portrait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20"/>
  <sheetViews>
    <sheetView workbookViewId="0" topLeftCell="A118">
      <selection activeCell="A128" sqref="A128"/>
    </sheetView>
  </sheetViews>
  <sheetFormatPr defaultColWidth="9.00390625" defaultRowHeight="16.5"/>
  <cols>
    <col min="1" max="1" width="9.125" style="10" customWidth="1"/>
    <col min="2" max="2" width="13.875" style="10" customWidth="1"/>
    <col min="3" max="3" width="10.875" style="10" customWidth="1"/>
    <col min="4" max="4" width="10.375" style="10" customWidth="1"/>
    <col min="5" max="5" width="23.875" style="10" customWidth="1"/>
    <col min="6" max="6" width="20.125" style="10" customWidth="1"/>
    <col min="7" max="7" width="8.125" style="10" customWidth="1"/>
    <col min="8" max="16384" width="9.00390625" style="10" customWidth="1"/>
  </cols>
  <sheetData>
    <row r="1" ht="14.25">
      <c r="A1" s="1" t="s">
        <v>65</v>
      </c>
    </row>
    <row r="2" ht="14.25">
      <c r="A2" s="1" t="s">
        <v>181</v>
      </c>
    </row>
    <row r="3" ht="14.25">
      <c r="A3" s="1"/>
    </row>
    <row r="4" ht="14.25">
      <c r="A4" s="1"/>
    </row>
    <row r="5" ht="14.25">
      <c r="A5" s="53" t="s">
        <v>96</v>
      </c>
    </row>
    <row r="6" ht="14.25">
      <c r="A6" s="53"/>
    </row>
    <row r="7" ht="12.75">
      <c r="A7" s="47" t="s">
        <v>116</v>
      </c>
    </row>
    <row r="8" ht="12.75">
      <c r="A8" s="47"/>
    </row>
    <row r="9" ht="12.75">
      <c r="A9" s="10" t="s">
        <v>151</v>
      </c>
    </row>
    <row r="10" ht="12.75">
      <c r="A10" s="10" t="s">
        <v>107</v>
      </c>
    </row>
    <row r="11" ht="12.75">
      <c r="A11" s="10" t="s">
        <v>108</v>
      </c>
    </row>
    <row r="12" ht="12.75">
      <c r="A12" s="10" t="s">
        <v>109</v>
      </c>
    </row>
    <row r="14" ht="14.25">
      <c r="A14" s="53"/>
    </row>
    <row r="15" ht="12.75">
      <c r="A15" s="47" t="s">
        <v>117</v>
      </c>
    </row>
    <row r="16" ht="12.75">
      <c r="A16" s="63"/>
    </row>
    <row r="17" ht="12.75">
      <c r="A17" s="63" t="s">
        <v>134</v>
      </c>
    </row>
    <row r="18" ht="12.75">
      <c r="A18" s="63"/>
    </row>
    <row r="19" ht="12.75">
      <c r="A19" s="63"/>
    </row>
    <row r="20" ht="12.75">
      <c r="A20" s="47" t="s">
        <v>118</v>
      </c>
    </row>
    <row r="21" ht="12.75">
      <c r="A21" s="47"/>
    </row>
    <row r="22" ht="12.75">
      <c r="A22" s="10" t="s">
        <v>135</v>
      </c>
    </row>
    <row r="23" ht="12.75">
      <c r="A23" s="10" t="s">
        <v>152</v>
      </c>
    </row>
    <row r="24" ht="12.75">
      <c r="A24" s="10" t="s">
        <v>179</v>
      </c>
    </row>
    <row r="25" ht="14.25">
      <c r="A25" s="53"/>
    </row>
    <row r="26" ht="14.25">
      <c r="A26" s="53"/>
    </row>
    <row r="27" ht="12.75">
      <c r="A27" s="47" t="s">
        <v>119</v>
      </c>
    </row>
    <row r="29" ht="12.75">
      <c r="A29" s="10" t="s">
        <v>110</v>
      </c>
    </row>
    <row r="30" ht="12.75">
      <c r="A30" s="63" t="s">
        <v>163</v>
      </c>
    </row>
    <row r="31" ht="14.25">
      <c r="A31" s="53"/>
    </row>
    <row r="32" ht="14.25">
      <c r="A32" s="53"/>
    </row>
    <row r="33" ht="12.75">
      <c r="A33" s="47" t="s">
        <v>120</v>
      </c>
    </row>
    <row r="35" ht="12.75">
      <c r="A35" s="10" t="s">
        <v>0</v>
      </c>
    </row>
    <row r="36" ht="12.75">
      <c r="A36" s="10" t="s">
        <v>101</v>
      </c>
    </row>
    <row r="39" ht="12.75">
      <c r="A39" s="47" t="s">
        <v>186</v>
      </c>
    </row>
    <row r="41" ht="12.75">
      <c r="A41" s="10" t="s">
        <v>194</v>
      </c>
    </row>
    <row r="44" ht="12.75">
      <c r="A44" s="47" t="s">
        <v>187</v>
      </c>
    </row>
    <row r="45" ht="12.75" customHeight="1"/>
    <row r="46" ht="12.75">
      <c r="A46" s="10" t="s">
        <v>100</v>
      </c>
    </row>
    <row r="47" ht="12.75">
      <c r="A47" s="10" t="s">
        <v>67</v>
      </c>
    </row>
    <row r="48" ht="12.75">
      <c r="A48" s="10" t="s">
        <v>153</v>
      </c>
    </row>
    <row r="51" ht="12.75">
      <c r="A51" s="47" t="s">
        <v>188</v>
      </c>
    </row>
    <row r="53" ht="12.75">
      <c r="A53" s="10" t="s">
        <v>197</v>
      </c>
    </row>
    <row r="59" ht="12.75">
      <c r="A59" s="47" t="s">
        <v>189</v>
      </c>
    </row>
    <row r="60" spans="1:6" ht="12.75">
      <c r="A60" s="47"/>
      <c r="C60" s="82" t="s">
        <v>15</v>
      </c>
      <c r="D60" s="82"/>
      <c r="E60" s="82" t="s">
        <v>1</v>
      </c>
      <c r="F60" s="82"/>
    </row>
    <row r="61" spans="1:6" ht="12.75">
      <c r="A61" s="47" t="s">
        <v>80</v>
      </c>
      <c r="C61" s="47">
        <v>2002</v>
      </c>
      <c r="D61" s="44">
        <v>2001</v>
      </c>
      <c r="E61" s="44">
        <v>2002</v>
      </c>
      <c r="F61" s="44">
        <v>2001</v>
      </c>
    </row>
    <row r="62" spans="3:6" ht="12.75">
      <c r="C62" s="44" t="s">
        <v>81</v>
      </c>
      <c r="D62" s="44" t="s">
        <v>81</v>
      </c>
      <c r="E62" s="44" t="s">
        <v>81</v>
      </c>
      <c r="F62" s="44" t="str">
        <f>E62</f>
        <v>Year to date</v>
      </c>
    </row>
    <row r="63" spans="3:6" ht="12.75">
      <c r="C63" s="44" t="str">
        <f>D63</f>
        <v>RM'000</v>
      </c>
      <c r="D63" s="44" t="s">
        <v>14</v>
      </c>
      <c r="E63" s="44" t="s">
        <v>14</v>
      </c>
      <c r="F63" s="44" t="s">
        <v>14</v>
      </c>
    </row>
    <row r="64" spans="1:6" ht="12.75">
      <c r="A64" s="10" t="s">
        <v>82</v>
      </c>
      <c r="C64" s="12">
        <v>96109</v>
      </c>
      <c r="D64" s="12">
        <v>55866</v>
      </c>
      <c r="E64" s="12">
        <v>3381</v>
      </c>
      <c r="F64" s="12">
        <v>-2505</v>
      </c>
    </row>
    <row r="65" spans="1:6" ht="12.75">
      <c r="A65" s="10" t="s">
        <v>83</v>
      </c>
      <c r="C65" s="14">
        <f>'[1]Conso PL-Q1'!$F$9+'[1]ConsoPL-Q2'!$E$9+'[1]ConsoPL-Q3'!$E$9+'[1]ConsoPL-Q4'!$E$9</f>
        <v>28567.12</v>
      </c>
      <c r="D65" s="14">
        <v>25545</v>
      </c>
      <c r="E65" s="14">
        <f>'[1]Conso PL-Q1'!$F$30+'[1]ConsoPL-Q2'!$E$30+'[1]ConsoPL-Q3'!$E$30+'[1]ConsoPL-Q4'!$E$31</f>
        <v>-1097.7200000000014</v>
      </c>
      <c r="F65" s="14">
        <v>-1145</v>
      </c>
    </row>
    <row r="66" spans="3:7" ht="13.5" thickBot="1">
      <c r="C66" s="46">
        <f>SUM(C64:C65)</f>
        <v>124676.12</v>
      </c>
      <c r="D66" s="46">
        <f>SUM(D64:D65)</f>
        <v>81411</v>
      </c>
      <c r="E66" s="46">
        <f>SUM(E64:E65)</f>
        <v>2283.279999999999</v>
      </c>
      <c r="F66" s="46">
        <f>SUM(F64:F65)</f>
        <v>-3650</v>
      </c>
      <c r="G66" s="15"/>
    </row>
    <row r="67" ht="13.5" thickTop="1"/>
    <row r="69" ht="12.75">
      <c r="A69" s="47" t="s">
        <v>190</v>
      </c>
    </row>
    <row r="71" ht="12.75">
      <c r="A71" s="10" t="s">
        <v>2</v>
      </c>
    </row>
    <row r="74" ht="12.75">
      <c r="A74" s="47" t="s">
        <v>191</v>
      </c>
    </row>
    <row r="75" ht="12.75">
      <c r="A75" s="47"/>
    </row>
    <row r="76" ht="12.75">
      <c r="A76" s="10" t="s">
        <v>154</v>
      </c>
    </row>
    <row r="79" ht="12.75">
      <c r="A79" s="47" t="s">
        <v>192</v>
      </c>
    </row>
    <row r="80" ht="12.75">
      <c r="A80" s="47"/>
    </row>
    <row r="81" ht="12.75">
      <c r="A81" s="10" t="s">
        <v>155</v>
      </c>
    </row>
    <row r="84" ht="12.75">
      <c r="A84" s="47" t="s">
        <v>193</v>
      </c>
    </row>
    <row r="86" ht="12.75">
      <c r="A86" s="10" t="s">
        <v>201</v>
      </c>
    </row>
    <row r="87" ht="12.75">
      <c r="A87" s="10" t="s">
        <v>195</v>
      </c>
    </row>
    <row r="88" ht="13.5" customHeight="1"/>
    <row r="89" ht="13.5" customHeight="1"/>
    <row r="90" ht="13.5" customHeight="1">
      <c r="A90" s="53" t="s">
        <v>99</v>
      </c>
    </row>
    <row r="91" ht="12.75">
      <c r="F91" s="60"/>
    </row>
    <row r="92" ht="12.75">
      <c r="A92" s="47" t="s">
        <v>121</v>
      </c>
    </row>
    <row r="93" spans="5:6" ht="12.75">
      <c r="E93" s="44" t="s">
        <v>86</v>
      </c>
      <c r="F93" s="44" t="s">
        <v>87</v>
      </c>
    </row>
    <row r="94" spans="1:6" ht="12.75">
      <c r="A94" s="47"/>
      <c r="E94" s="44" t="s">
        <v>157</v>
      </c>
      <c r="F94" s="44" t="s">
        <v>156</v>
      </c>
    </row>
    <row r="95" spans="5:6" ht="12.75">
      <c r="E95" s="44" t="s">
        <v>88</v>
      </c>
      <c r="F95" s="44" t="s">
        <v>89</v>
      </c>
    </row>
    <row r="96" spans="1:6" ht="12.75">
      <c r="A96" s="10" t="s">
        <v>90</v>
      </c>
      <c r="E96" s="12">
        <f>'income statement'!D13</f>
        <v>26686.399999999998</v>
      </c>
      <c r="F96" s="12">
        <f>'income statement'!G13</f>
        <v>124676</v>
      </c>
    </row>
    <row r="97" spans="1:6" ht="12.75">
      <c r="A97" s="10" t="s">
        <v>91</v>
      </c>
      <c r="E97" s="12">
        <f>'income statement'!D21</f>
        <v>-707.6400902068168</v>
      </c>
      <c r="F97" s="12">
        <f>'income statement'!G21</f>
        <v>3995.3599999999997</v>
      </c>
    </row>
    <row r="98" spans="1:6" ht="12.75">
      <c r="A98" s="10" t="s">
        <v>158</v>
      </c>
      <c r="E98" s="12">
        <f>'income statement'!D25</f>
        <v>-1130.8400902068167</v>
      </c>
      <c r="F98" s="12">
        <f>'income statement'!G25</f>
        <v>2283.3599999999997</v>
      </c>
    </row>
    <row r="99" spans="1:6" ht="12.75">
      <c r="A99" s="10" t="s">
        <v>159</v>
      </c>
      <c r="E99" s="12">
        <f>'income statement'!D29</f>
        <v>-1102.8400902068167</v>
      </c>
      <c r="F99" s="12">
        <f>'income statement'!G29</f>
        <v>2311.3599999999997</v>
      </c>
    </row>
    <row r="101" ht="12.75">
      <c r="A101" s="10" t="s">
        <v>160</v>
      </c>
    </row>
    <row r="102" ht="12.75">
      <c r="A102" s="10" t="s">
        <v>161</v>
      </c>
    </row>
    <row r="103" ht="12.75">
      <c r="A103" s="10" t="s">
        <v>162</v>
      </c>
    </row>
    <row r="105" ht="12.75">
      <c r="A105" s="10" t="s">
        <v>104</v>
      </c>
    </row>
    <row r="106" ht="12.75">
      <c r="A106" s="10" t="s">
        <v>105</v>
      </c>
    </row>
    <row r="107" ht="14.25">
      <c r="A107" s="53"/>
    </row>
    <row r="108" ht="14.25">
      <c r="A108" s="53"/>
    </row>
    <row r="109" ht="14.25">
      <c r="A109" s="53"/>
    </row>
    <row r="110" ht="14.25">
      <c r="A110" s="53"/>
    </row>
    <row r="111" ht="14.25">
      <c r="A111" s="53"/>
    </row>
    <row r="112" ht="14.25">
      <c r="A112" s="53"/>
    </row>
    <row r="113" ht="14.25">
      <c r="A113" s="53"/>
    </row>
    <row r="114" ht="14.25">
      <c r="A114" s="53"/>
    </row>
    <row r="115" ht="14.25">
      <c r="A115" s="53"/>
    </row>
    <row r="116" ht="14.25">
      <c r="A116" s="53"/>
    </row>
    <row r="117" ht="12.75">
      <c r="A117" s="47" t="s">
        <v>122</v>
      </c>
    </row>
    <row r="119" spans="4:6" ht="12.75">
      <c r="D119" s="44" t="s">
        <v>165</v>
      </c>
      <c r="E119" s="44" t="s">
        <v>164</v>
      </c>
      <c r="F119" s="44" t="s">
        <v>84</v>
      </c>
    </row>
    <row r="120" spans="4:6" ht="12.75">
      <c r="D120" s="44" t="s">
        <v>14</v>
      </c>
      <c r="E120" s="44" t="s">
        <v>14</v>
      </c>
      <c r="F120" s="44" t="s">
        <v>85</v>
      </c>
    </row>
    <row r="121" spans="1:6" ht="12.75">
      <c r="A121" s="10" t="s">
        <v>15</v>
      </c>
      <c r="D121" s="69">
        <f>E96</f>
        <v>26686.399999999998</v>
      </c>
      <c r="E121" s="45">
        <v>32120</v>
      </c>
      <c r="F121" s="45">
        <f>(D121-E121)/E121*100</f>
        <v>-16.916562889165636</v>
      </c>
    </row>
    <row r="122" spans="1:6" ht="12.75">
      <c r="A122" s="10" t="s">
        <v>166</v>
      </c>
      <c r="D122" s="13">
        <f>E98</f>
        <v>-1130.8400902068167</v>
      </c>
      <c r="E122" s="13">
        <v>1008</v>
      </c>
      <c r="F122" s="60">
        <f>(D122-E122)/E122*100</f>
        <v>-212.18651688559694</v>
      </c>
    </row>
    <row r="124" ht="12.75">
      <c r="A124" s="10" t="s">
        <v>106</v>
      </c>
    </row>
    <row r="125" ht="12.75">
      <c r="A125" s="10" t="s">
        <v>202</v>
      </c>
    </row>
    <row r="127" ht="12.75">
      <c r="A127" s="10" t="s">
        <v>203</v>
      </c>
    </row>
    <row r="128" ht="12.75">
      <c r="A128" s="10" t="s">
        <v>167</v>
      </c>
    </row>
    <row r="129" ht="14.25">
      <c r="A129" s="53"/>
    </row>
    <row r="130" ht="14.25">
      <c r="A130" s="53"/>
    </row>
    <row r="131" ht="12.75">
      <c r="A131" s="47" t="s">
        <v>123</v>
      </c>
    </row>
    <row r="132" ht="12.75">
      <c r="A132" s="47"/>
    </row>
    <row r="133" ht="12.75">
      <c r="A133" s="10" t="s">
        <v>199</v>
      </c>
    </row>
    <row r="134" ht="12.75">
      <c r="A134" s="10" t="s">
        <v>168</v>
      </c>
    </row>
    <row r="136" ht="12.75">
      <c r="A136" s="10" t="s">
        <v>200</v>
      </c>
    </row>
    <row r="137" ht="12.75">
      <c r="A137" s="10" t="s">
        <v>169</v>
      </c>
    </row>
    <row r="140" ht="12.75">
      <c r="A140" s="47" t="s">
        <v>124</v>
      </c>
    </row>
    <row r="142" spans="1:6" ht="12.75">
      <c r="A142" s="11" t="s">
        <v>97</v>
      </c>
      <c r="B142" s="11"/>
      <c r="C142" s="11"/>
      <c r="D142" s="11"/>
      <c r="E142" s="64"/>
      <c r="F142" s="11"/>
    </row>
    <row r="143" ht="12.75">
      <c r="A143" s="10" t="s">
        <v>98</v>
      </c>
    </row>
    <row r="146" spans="1:6" ht="12.75">
      <c r="A146" s="47" t="s">
        <v>125</v>
      </c>
      <c r="E146" s="54" t="s">
        <v>102</v>
      </c>
      <c r="F146" s="54" t="s">
        <v>171</v>
      </c>
    </row>
    <row r="147" spans="1:6" ht="12.75">
      <c r="A147" s="47"/>
      <c r="E147" s="54" t="s">
        <v>170</v>
      </c>
      <c r="F147" s="54" t="str">
        <f>E147</f>
        <v>31 December, 2002</v>
      </c>
    </row>
    <row r="148" spans="5:6" ht="12.75">
      <c r="E148" s="44" t="s">
        <v>14</v>
      </c>
      <c r="F148" s="44" t="s">
        <v>14</v>
      </c>
    </row>
    <row r="149" spans="1:6" ht="13.5" thickBot="1">
      <c r="A149" s="10" t="s">
        <v>66</v>
      </c>
      <c r="E149" s="18">
        <f>'[2]ConsoPL-Q2'!$L$36</f>
        <v>0</v>
      </c>
      <c r="F149" s="16">
        <v>0</v>
      </c>
    </row>
    <row r="150" spans="5:6" ht="13.5" thickTop="1">
      <c r="E150" s="11"/>
      <c r="F150" s="11"/>
    </row>
    <row r="151" ht="12.75">
      <c r="A151" s="10" t="s">
        <v>173</v>
      </c>
    </row>
    <row r="152" ht="12.75">
      <c r="A152" s="10" t="s">
        <v>172</v>
      </c>
    </row>
    <row r="154" ht="12.75">
      <c r="A154" s="80"/>
    </row>
    <row r="155" ht="12.75">
      <c r="A155" s="47" t="s">
        <v>126</v>
      </c>
    </row>
    <row r="157" ht="12.75">
      <c r="A157" s="10" t="s">
        <v>182</v>
      </c>
    </row>
    <row r="160" ht="12.75">
      <c r="A160" s="47" t="s">
        <v>127</v>
      </c>
    </row>
    <row r="162" ht="12.75">
      <c r="A162" s="10" t="s">
        <v>183</v>
      </c>
    </row>
    <row r="165" ht="12.75">
      <c r="A165" s="47" t="s">
        <v>128</v>
      </c>
    </row>
    <row r="166" ht="12.75">
      <c r="A166" s="47"/>
    </row>
    <row r="167" ht="12.75">
      <c r="A167" s="10" t="s">
        <v>178</v>
      </c>
    </row>
    <row r="169" spans="1:6" ht="12.75">
      <c r="A169" s="10" t="s">
        <v>174</v>
      </c>
      <c r="F169" s="44"/>
    </row>
    <row r="170" ht="12.75">
      <c r="A170" s="10" t="s">
        <v>175</v>
      </c>
    </row>
    <row r="172" ht="12.75">
      <c r="A172" s="12"/>
    </row>
    <row r="175" ht="12.75">
      <c r="A175" s="47" t="s">
        <v>129</v>
      </c>
    </row>
    <row r="176" ht="12.75">
      <c r="F176" s="44"/>
    </row>
    <row r="177" ht="12.75">
      <c r="A177" s="10" t="s">
        <v>68</v>
      </c>
    </row>
    <row r="179" ht="12.75">
      <c r="A179" s="10" t="s">
        <v>69</v>
      </c>
    </row>
    <row r="180" spans="4:6" ht="12.75">
      <c r="D180" s="54" t="s">
        <v>70</v>
      </c>
      <c r="E180" s="54" t="s">
        <v>71</v>
      </c>
      <c r="F180" s="54" t="s">
        <v>59</v>
      </c>
    </row>
    <row r="181" spans="4:6" ht="12.75">
      <c r="D181" s="54" t="s">
        <v>14</v>
      </c>
      <c r="E181" s="54" t="s">
        <v>14</v>
      </c>
      <c r="F181" s="54" t="s">
        <v>14</v>
      </c>
    </row>
    <row r="182" spans="1:6" ht="12.75">
      <c r="A182" s="55" t="s">
        <v>72</v>
      </c>
      <c r="D182" s="12">
        <f>'[1]Notes- Q4'!$E$58</f>
        <v>3962</v>
      </c>
      <c r="E182" s="12">
        <f>'[1]Notes- Q4'!$E$70</f>
        <v>9235</v>
      </c>
      <c r="F182" s="15">
        <f>E182+D182</f>
        <v>13197</v>
      </c>
    </row>
    <row r="183" spans="1:8" ht="12.75">
      <c r="A183" s="55" t="s">
        <v>73</v>
      </c>
      <c r="D183" s="12">
        <v>0</v>
      </c>
      <c r="E183" s="12">
        <f>'[1]Notes- Q4'!$E$71</f>
        <v>22208</v>
      </c>
      <c r="F183" s="15">
        <f>E183+D183</f>
        <v>22208</v>
      </c>
      <c r="H183" s="15"/>
    </row>
    <row r="184" spans="1:8" ht="12.75">
      <c r="A184" s="55" t="s">
        <v>74</v>
      </c>
      <c r="D184" s="14">
        <f>'[1]Notes- Q4'!$E$67</f>
        <v>3000</v>
      </c>
      <c r="E184" s="14">
        <f>'[1]Notes -Q2'!$E$70</f>
        <v>0</v>
      </c>
      <c r="F184" s="56">
        <f>E184+D184</f>
        <v>3000</v>
      </c>
      <c r="H184" s="15"/>
    </row>
    <row r="185" spans="1:9" ht="12.75">
      <c r="A185" s="55"/>
      <c r="D185" s="12">
        <f>SUM(D182:D184)</f>
        <v>6962</v>
      </c>
      <c r="E185" s="12">
        <f>SUM(E182:E184)</f>
        <v>31443</v>
      </c>
      <c r="F185" s="12">
        <f>SUM(F182:F184)</f>
        <v>38405</v>
      </c>
      <c r="H185" s="15"/>
      <c r="I185" s="15"/>
    </row>
    <row r="186" spans="1:6" ht="12.75">
      <c r="A186" s="55" t="s">
        <v>75</v>
      </c>
      <c r="D186" s="55">
        <f>-'[1]Notes- Q4'!$E$125</f>
        <v>62</v>
      </c>
      <c r="E186" s="57">
        <v>0</v>
      </c>
      <c r="F186" s="14">
        <f>D186+E186</f>
        <v>62</v>
      </c>
    </row>
    <row r="187" spans="4:6" ht="12.75">
      <c r="D187" s="58">
        <f>SUM(D185:D186)</f>
        <v>7024</v>
      </c>
      <c r="E187" s="59">
        <f>SUM(E185:E186)</f>
        <v>31443</v>
      </c>
      <c r="F187" s="58">
        <f>SUM(F185:F186)</f>
        <v>38467</v>
      </c>
    </row>
    <row r="188" spans="1:4" ht="12.75">
      <c r="A188" s="10" t="s">
        <v>76</v>
      </c>
      <c r="D188" s="60"/>
    </row>
    <row r="189" ht="12.75">
      <c r="D189" s="60"/>
    </row>
    <row r="190" spans="1:6" ht="12.75">
      <c r="A190" s="55" t="str">
        <f>A186</f>
        <v>Term loan</v>
      </c>
      <c r="D190" s="56">
        <f>'[1]Notes- Q4'!$E$126</f>
        <v>80</v>
      </c>
      <c r="E190" s="61">
        <v>0</v>
      </c>
      <c r="F190" s="56">
        <f>D190+E190</f>
        <v>80</v>
      </c>
    </row>
    <row r="191" spans="4:6" ht="12.75">
      <c r="D191" s="60"/>
      <c r="E191" s="60"/>
      <c r="F191" s="60"/>
    </row>
    <row r="192" spans="1:6" ht="13.5" thickBot="1">
      <c r="A192" s="10" t="s">
        <v>59</v>
      </c>
      <c r="D192" s="62">
        <f>D187+D190</f>
        <v>7104</v>
      </c>
      <c r="E192" s="62">
        <f>E187+E190</f>
        <v>31443</v>
      </c>
      <c r="F192" s="62">
        <f>SUM(D192:E192)</f>
        <v>38547</v>
      </c>
    </row>
    <row r="193" ht="13.5" thickTop="1">
      <c r="F193" s="60"/>
    </row>
    <row r="194" spans="1:6" ht="12.75">
      <c r="A194" s="10" t="s">
        <v>77</v>
      </c>
      <c r="F194" s="60"/>
    </row>
    <row r="195" ht="12.75">
      <c r="F195" s="60"/>
    </row>
    <row r="196" ht="12.75">
      <c r="F196" s="60"/>
    </row>
    <row r="197" ht="12.75">
      <c r="A197" s="47" t="s">
        <v>130</v>
      </c>
    </row>
    <row r="199" ht="12.75">
      <c r="A199" s="10" t="s">
        <v>78</v>
      </c>
    </row>
    <row r="200" ht="12.75">
      <c r="F200" s="60"/>
    </row>
    <row r="201" ht="12.75">
      <c r="F201" s="60"/>
    </row>
    <row r="202" ht="12.75">
      <c r="A202" s="47" t="s">
        <v>131</v>
      </c>
    </row>
    <row r="203" ht="12.75">
      <c r="A203" s="47"/>
    </row>
    <row r="204" ht="12.75">
      <c r="A204" s="10" t="s">
        <v>79</v>
      </c>
    </row>
    <row r="207" ht="13.5" customHeight="1">
      <c r="A207" s="47" t="s">
        <v>132</v>
      </c>
    </row>
    <row r="208" ht="13.5" customHeight="1"/>
    <row r="209" ht="13.5" customHeight="1">
      <c r="A209" s="10" t="s">
        <v>198</v>
      </c>
    </row>
    <row r="210" ht="13.5" customHeight="1"/>
    <row r="211" ht="13.5" customHeight="1"/>
    <row r="212" ht="13.5" customHeight="1">
      <c r="A212" s="47" t="s">
        <v>133</v>
      </c>
    </row>
    <row r="213" ht="13.5" customHeight="1"/>
    <row r="214" ht="13.5" customHeight="1">
      <c r="A214" s="10" t="s">
        <v>176</v>
      </c>
    </row>
    <row r="215" ht="13.5" customHeight="1">
      <c r="A215" s="10" t="s">
        <v>177</v>
      </c>
    </row>
    <row r="338" s="11" customFormat="1" ht="12.75"/>
    <row r="339" s="11" customFormat="1" ht="12.75">
      <c r="A339" s="65"/>
    </row>
    <row r="340" s="11" customFormat="1" ht="12.75"/>
    <row r="341" s="11" customFormat="1" ht="12.75"/>
    <row r="342" s="11" customFormat="1" ht="12.75"/>
    <row r="343" s="11" customFormat="1" ht="12.75"/>
    <row r="344" s="11" customFormat="1" ht="12.75">
      <c r="A344" s="65"/>
    </row>
    <row r="345" s="11" customFormat="1" ht="12.75"/>
    <row r="346" s="11" customFormat="1" ht="12.75"/>
    <row r="347" s="11" customFormat="1" ht="12.75"/>
    <row r="348" s="11" customFormat="1" ht="12.75">
      <c r="A348" s="65"/>
    </row>
    <row r="349" spans="1:6" s="11" customFormat="1" ht="12.75">
      <c r="A349" s="65"/>
      <c r="E349" s="66"/>
      <c r="F349" s="66"/>
    </row>
    <row r="350" spans="5:6" s="11" customFormat="1" ht="12.75">
      <c r="E350" s="64"/>
      <c r="F350" s="64"/>
    </row>
    <row r="351" spans="5:6" s="11" customFormat="1" ht="12.75">
      <c r="E351" s="67"/>
      <c r="F351" s="13"/>
    </row>
    <row r="352" s="11" customFormat="1" ht="12.75"/>
    <row r="353" s="11" customFormat="1" ht="12.75"/>
    <row r="354" s="11" customFormat="1" ht="12.75"/>
    <row r="355" s="11" customFormat="1" ht="12.75"/>
    <row r="356" s="11" customFormat="1" ht="12.75"/>
    <row r="357" s="11" customFormat="1" ht="12.75"/>
    <row r="358" s="11" customFormat="1" ht="12.75"/>
    <row r="359" s="11" customFormat="1" ht="12.75"/>
    <row r="360" s="11" customFormat="1" ht="12.75"/>
    <row r="361" s="11" customFormat="1" ht="12.75"/>
    <row r="362" s="11" customFormat="1" ht="12.75"/>
    <row r="363" s="11" customFormat="1" ht="12.75"/>
    <row r="364" s="11" customFormat="1" ht="12.75"/>
    <row r="365" s="11" customFormat="1" ht="12.75"/>
    <row r="366" s="11" customFormat="1" ht="12.75"/>
    <row r="367" s="11" customFormat="1" ht="12.75"/>
    <row r="368" s="11" customFormat="1" ht="12.75"/>
    <row r="369" s="11" customFormat="1" ht="12.75"/>
    <row r="370" s="11" customFormat="1" ht="12.75"/>
    <row r="371" s="11" customFormat="1" ht="12.75">
      <c r="A371" s="65"/>
    </row>
    <row r="372" s="11" customFormat="1" ht="12.75"/>
    <row r="373" s="11" customFormat="1" ht="12.75">
      <c r="A373" s="65"/>
    </row>
    <row r="374" s="11" customFormat="1" ht="12.75">
      <c r="A374" s="65"/>
    </row>
    <row r="375" s="11" customFormat="1" ht="12.75"/>
    <row r="376" s="11" customFormat="1" ht="12.75"/>
    <row r="377" s="11" customFormat="1" ht="12.75">
      <c r="F377" s="64"/>
    </row>
    <row r="378" s="11" customFormat="1" ht="12.75"/>
    <row r="379" s="11" customFormat="1" ht="12.75">
      <c r="A379" s="65"/>
    </row>
    <row r="380" s="11" customFormat="1" ht="12.75"/>
    <row r="381" s="11" customFormat="1" ht="12.75"/>
    <row r="382" s="11" customFormat="1" ht="12.75"/>
    <row r="383" s="11" customFormat="1" ht="12.75"/>
    <row r="384" s="11" customFormat="1" ht="12.75"/>
    <row r="385" s="11" customFormat="1" ht="12.75"/>
    <row r="386" s="11" customFormat="1" ht="12.75"/>
    <row r="387" s="11" customFormat="1" ht="12.75"/>
    <row r="388" s="11" customFormat="1" ht="12.75"/>
    <row r="389" s="11" customFormat="1" ht="12.75"/>
    <row r="390" s="11" customFormat="1" ht="12.75"/>
    <row r="391" s="11" customFormat="1" ht="12.75"/>
    <row r="392" s="11" customFormat="1" ht="12.75"/>
    <row r="393" s="11" customFormat="1" ht="12.75"/>
    <row r="394" s="11" customFormat="1" ht="12.75">
      <c r="A394" s="65"/>
    </row>
    <row r="395" s="11" customFormat="1" ht="12.75">
      <c r="F395" s="64"/>
    </row>
    <row r="396" s="11" customFormat="1" ht="12.75"/>
    <row r="397" s="11" customFormat="1" ht="12.75"/>
    <row r="398" s="11" customFormat="1" ht="12.75"/>
    <row r="399" spans="4:6" s="11" customFormat="1" ht="12.75">
      <c r="D399" s="66"/>
      <c r="E399" s="66"/>
      <c r="F399" s="66"/>
    </row>
    <row r="400" spans="4:6" s="11" customFormat="1" ht="12.75">
      <c r="D400" s="66"/>
      <c r="E400" s="66"/>
      <c r="F400" s="66"/>
    </row>
    <row r="401" spans="1:6" s="11" customFormat="1" ht="12.75">
      <c r="A401" s="68"/>
      <c r="D401" s="13"/>
      <c r="E401" s="13"/>
      <c r="F401" s="60"/>
    </row>
    <row r="402" spans="1:8" s="11" customFormat="1" ht="12.75">
      <c r="A402" s="68"/>
      <c r="D402" s="13"/>
      <c r="E402" s="13"/>
      <c r="F402" s="60"/>
      <c r="H402" s="60"/>
    </row>
    <row r="403" spans="1:8" s="11" customFormat="1" ht="12.75">
      <c r="A403" s="68"/>
      <c r="D403" s="13"/>
      <c r="E403" s="13"/>
      <c r="F403" s="60"/>
      <c r="H403" s="60"/>
    </row>
    <row r="404" spans="1:6" s="11" customFormat="1" ht="12.75">
      <c r="A404" s="68"/>
      <c r="D404" s="13"/>
      <c r="E404" s="13"/>
      <c r="F404" s="60"/>
    </row>
    <row r="405" spans="1:9" s="11" customFormat="1" ht="12.75">
      <c r="A405" s="68"/>
      <c r="D405" s="13"/>
      <c r="E405" s="13"/>
      <c r="F405" s="13"/>
      <c r="H405" s="60"/>
      <c r="I405" s="60"/>
    </row>
    <row r="406" spans="1:6" s="11" customFormat="1" ht="12.75">
      <c r="A406" s="68"/>
      <c r="D406" s="68"/>
      <c r="E406" s="67"/>
      <c r="F406" s="13"/>
    </row>
    <row r="407" spans="4:6" s="11" customFormat="1" ht="12.75">
      <c r="D407" s="13"/>
      <c r="E407" s="60"/>
      <c r="F407" s="13"/>
    </row>
    <row r="408" s="11" customFormat="1" ht="12.75">
      <c r="D408" s="60"/>
    </row>
    <row r="409" s="11" customFormat="1" ht="12.75">
      <c r="D409" s="60"/>
    </row>
    <row r="410" spans="1:6" s="11" customFormat="1" ht="12.75">
      <c r="A410" s="68"/>
      <c r="D410" s="60"/>
      <c r="F410" s="60"/>
    </row>
    <row r="411" spans="4:6" s="11" customFormat="1" ht="12.75">
      <c r="D411" s="60"/>
      <c r="E411" s="60"/>
      <c r="F411" s="60"/>
    </row>
    <row r="412" spans="4:6" s="11" customFormat="1" ht="12.75">
      <c r="D412" s="60"/>
      <c r="E412" s="60"/>
      <c r="F412" s="60"/>
    </row>
    <row r="413" s="11" customFormat="1" ht="12.75">
      <c r="F413" s="60"/>
    </row>
    <row r="414" s="11" customFormat="1" ht="12.75">
      <c r="F414" s="60"/>
    </row>
    <row r="415" s="11" customFormat="1" ht="12.75">
      <c r="F415" s="60"/>
    </row>
    <row r="416" s="11" customFormat="1" ht="12.75">
      <c r="F416" s="60"/>
    </row>
    <row r="417" s="11" customFormat="1" ht="12.75"/>
    <row r="418" s="11" customFormat="1" ht="12.75"/>
    <row r="419" s="11" customFormat="1" ht="12.75"/>
    <row r="420" s="11" customFormat="1" ht="12.75"/>
    <row r="421" s="11" customFormat="1" ht="12.75"/>
    <row r="422" s="11" customFormat="1" ht="12.75"/>
    <row r="423" s="11" customFormat="1" ht="12.75"/>
    <row r="424" s="11" customFormat="1" ht="12.75"/>
    <row r="425" s="11" customFormat="1" ht="12.75"/>
    <row r="426" s="11" customFormat="1" ht="12.75"/>
    <row r="427" s="11" customFormat="1" ht="12.75"/>
    <row r="428" s="11" customFormat="1" ht="12.75"/>
    <row r="429" s="11" customFormat="1" ht="12.75"/>
    <row r="430" s="11" customFormat="1" ht="12.75"/>
    <row r="431" s="11" customFormat="1" ht="12.75"/>
    <row r="432" s="11" customFormat="1" ht="12.75"/>
    <row r="433" s="11" customFormat="1" ht="12.75"/>
    <row r="434" s="11" customFormat="1" ht="12.75"/>
    <row r="435" s="11" customFormat="1" ht="12.75"/>
    <row r="436" s="11" customFormat="1" ht="12.75"/>
    <row r="437" s="11" customFormat="1" ht="12.75"/>
    <row r="438" s="11" customFormat="1" ht="12.75"/>
    <row r="439" s="11" customFormat="1" ht="12.75"/>
    <row r="440" spans="4:7" s="11" customFormat="1" ht="12.75">
      <c r="D440" s="13"/>
      <c r="E440" s="13"/>
      <c r="F440" s="13"/>
      <c r="G440" s="60"/>
    </row>
    <row r="441" spans="4:6" s="11" customFormat="1" ht="12.75">
      <c r="D441" s="13"/>
      <c r="E441" s="52"/>
      <c r="F441" s="13"/>
    </row>
    <row r="442" s="11" customFormat="1" ht="12.75">
      <c r="A442" s="65"/>
    </row>
    <row r="443" s="11" customFormat="1" ht="12.75"/>
    <row r="444" spans="4:6" s="11" customFormat="1" ht="12.75">
      <c r="D444" s="64"/>
      <c r="E444" s="64"/>
      <c r="F444" s="64"/>
    </row>
    <row r="445" spans="4:6" s="11" customFormat="1" ht="12.75">
      <c r="D445" s="64"/>
      <c r="E445" s="64"/>
      <c r="F445" s="64"/>
    </row>
    <row r="446" spans="4:6" s="11" customFormat="1" ht="12.75">
      <c r="D446" s="13"/>
      <c r="E446" s="13"/>
      <c r="F446" s="19"/>
    </row>
    <row r="447" s="11" customFormat="1" ht="12.75"/>
    <row r="448" s="11" customFormat="1" ht="12.75"/>
    <row r="449" s="11" customFormat="1" ht="12.75"/>
    <row r="450" s="11" customFormat="1" ht="12.75"/>
    <row r="451" s="11" customFormat="1" ht="12.75"/>
    <row r="452" s="11" customFormat="1" ht="12.75"/>
    <row r="453" s="11" customFormat="1" ht="12.75"/>
    <row r="454" s="11" customFormat="1" ht="12.75"/>
    <row r="455" s="11" customFormat="1" ht="12.75"/>
    <row r="456" s="11" customFormat="1" ht="12.75"/>
    <row r="457" s="11" customFormat="1" ht="12.75">
      <c r="A457" s="65"/>
    </row>
    <row r="458" spans="5:6" s="11" customFormat="1" ht="12.75">
      <c r="E458" s="64"/>
      <c r="F458" s="64"/>
    </row>
    <row r="459" spans="1:6" s="11" customFormat="1" ht="12.75">
      <c r="A459" s="65"/>
      <c r="E459" s="64"/>
      <c r="F459" s="64"/>
    </row>
    <row r="460" spans="5:6" s="11" customFormat="1" ht="12.75">
      <c r="E460" s="64"/>
      <c r="F460" s="64"/>
    </row>
    <row r="461" spans="5:6" s="11" customFormat="1" ht="12.75">
      <c r="E461" s="13"/>
      <c r="F461" s="13"/>
    </row>
    <row r="462" s="11" customFormat="1" ht="12.75"/>
    <row r="463" s="11" customFormat="1" ht="12.75"/>
    <row r="464" spans="5:6" s="11" customFormat="1" ht="12.75">
      <c r="E464" s="13"/>
      <c r="F464" s="13"/>
    </row>
    <row r="465" spans="5:6" s="11" customFormat="1" ht="12.75">
      <c r="E465" s="13"/>
      <c r="F465" s="13"/>
    </row>
    <row r="466" spans="5:6" s="11" customFormat="1" ht="12.75">
      <c r="E466" s="13"/>
      <c r="F466" s="13"/>
    </row>
    <row r="467" s="11" customFormat="1" ht="12.75"/>
    <row r="468" s="11" customFormat="1" ht="12.75"/>
    <row r="469" s="11" customFormat="1" ht="12.75"/>
    <row r="470" s="11" customFormat="1" ht="12.75"/>
    <row r="471" s="11" customFormat="1" ht="12.75"/>
    <row r="472" s="11" customFormat="1" ht="12.75"/>
    <row r="473" s="11" customFormat="1" ht="12.75"/>
    <row r="474" s="11" customFormat="1" ht="12.75"/>
    <row r="475" s="11" customFormat="1" ht="12.75"/>
    <row r="476" s="11" customFormat="1" ht="12.75">
      <c r="A476" s="65"/>
    </row>
    <row r="477" s="11" customFormat="1" ht="12.75"/>
    <row r="478" s="11" customFormat="1" ht="12.75"/>
    <row r="479" s="11" customFormat="1" ht="12.75"/>
    <row r="480" s="11" customFormat="1" ht="12.75"/>
    <row r="481" s="11" customFormat="1" ht="12.75"/>
    <row r="482" s="11" customFormat="1" ht="12.75">
      <c r="A482" s="65"/>
    </row>
    <row r="483" s="11" customFormat="1" ht="12.75">
      <c r="A483" s="65"/>
    </row>
    <row r="484" s="11" customFormat="1" ht="12.75"/>
    <row r="485" s="11" customFormat="1" ht="12.75"/>
    <row r="486" s="11" customFormat="1" ht="12.75"/>
    <row r="487" s="11" customFormat="1" ht="12.75"/>
    <row r="488" s="11" customFormat="1" ht="12.75"/>
    <row r="489" s="11" customFormat="1" ht="12.75">
      <c r="A489" s="65"/>
    </row>
    <row r="490" s="11" customFormat="1" ht="12.75"/>
    <row r="491" s="11" customFormat="1" ht="12.75"/>
    <row r="492" s="11" customFormat="1" ht="12.75"/>
    <row r="493" s="11" customFormat="1" ht="12.75"/>
    <row r="494" s="11" customFormat="1" ht="12.75"/>
    <row r="495" s="11" customFormat="1" ht="12.75"/>
    <row r="496" s="11" customFormat="1" ht="12.75"/>
    <row r="497" s="11" customFormat="1" ht="12.75"/>
    <row r="498" s="11" customFormat="1" ht="12.75">
      <c r="A498" s="65"/>
    </row>
    <row r="499" s="11" customFormat="1" ht="12.75"/>
    <row r="500" s="11" customFormat="1" ht="12.75"/>
    <row r="501" s="11" customFormat="1" ht="12.75"/>
    <row r="502" s="11" customFormat="1" ht="12.75"/>
    <row r="503" s="11" customFormat="1" ht="12.75">
      <c r="A503" s="65"/>
    </row>
    <row r="504" s="11" customFormat="1" ht="12.75">
      <c r="A504" s="65"/>
    </row>
    <row r="505" s="11" customFormat="1" ht="12.75"/>
    <row r="506" s="11" customFormat="1" ht="12.75"/>
    <row r="507" s="11" customFormat="1" ht="12.75"/>
    <row r="508" s="11" customFormat="1" ht="12.75"/>
    <row r="509" s="11" customFormat="1" ht="12.75"/>
    <row r="510" s="11" customFormat="1" ht="12.75"/>
    <row r="511" s="11" customFormat="1" ht="12.75"/>
    <row r="512" s="11" customFormat="1" ht="12.75"/>
    <row r="513" s="11" customFormat="1" ht="12.75"/>
    <row r="514" s="11" customFormat="1" ht="12.75"/>
    <row r="515" s="11" customFormat="1" ht="12.75"/>
    <row r="516" s="11" customFormat="1" ht="12.75"/>
    <row r="517" s="11" customFormat="1" ht="12.75"/>
    <row r="518" s="11" customFormat="1" ht="12.75"/>
    <row r="519" s="11" customFormat="1" ht="12.75"/>
    <row r="520" s="11" customFormat="1" ht="12.75">
      <c r="A520" s="65"/>
    </row>
    <row r="521" s="11" customFormat="1" ht="12.75"/>
  </sheetData>
  <mergeCells count="2">
    <mergeCell ref="C60:D60"/>
    <mergeCell ref="E60:F60"/>
  </mergeCells>
  <printOptions/>
  <pageMargins left="0.56" right="0.49" top="1" bottom="1" header="0.5" footer="0.5"/>
  <pageSetup horizontalDpi="600" verticalDpi="6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cp:lastPrinted>2003-02-27T08:12:48Z</cp:lastPrinted>
  <dcterms:created xsi:type="dcterms:W3CDTF">2002-10-17T09:14:40Z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